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Городок\"/>
    </mc:Choice>
  </mc:AlternateContent>
  <bookViews>
    <workbookView xWindow="0" yWindow="0" windowWidth="13728" windowHeight="8280"/>
  </bookViews>
  <sheets>
    <sheet name="Вишневая 9" sheetId="1" r:id="rId1"/>
  </sheets>
  <definedNames>
    <definedName name="_xlnm.Print_Area" localSheetId="0">'Вишневая 9'!$A$1:$F$97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61" i="1"/>
  <c r="D97" i="1"/>
  <c r="D96" i="1"/>
  <c r="D95" i="1"/>
  <c r="D94" i="1"/>
  <c r="D74" i="1"/>
  <c r="D67" i="1"/>
  <c r="D70" i="1"/>
  <c r="D55" i="1"/>
  <c r="D50" i="1"/>
  <c r="D46" i="1"/>
  <c r="D30" i="1"/>
  <c r="D28" i="1"/>
  <c r="D25" i="1"/>
  <c r="D23" i="1"/>
  <c r="D18" i="1"/>
  <c r="C105" i="1"/>
  <c r="B105" i="1"/>
  <c r="D104" i="1"/>
  <c r="D105" i="1" s="1"/>
  <c r="F94" i="1" l="1"/>
</calcChain>
</file>

<file path=xl/sharedStrings.xml><?xml version="1.0" encoding="utf-8"?>
<sst xmlns="http://schemas.openxmlformats.org/spreadsheetml/2006/main" count="209" uniqueCount="144">
  <si>
    <t>2 категория</t>
  </si>
  <si>
    <t xml:space="preserve">Перечень работ  2017-2018 и услуг по содержанию и ремонту общего имущества в многоквартирном доме № 9 по ул. Вишневая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</si>
  <si>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</si>
  <si>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</si>
  <si>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</si>
  <si>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</si>
  <si>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</si>
  <si>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</si>
  <si>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</si>
  <si>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</si>
  <si>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</si>
  <si>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</si>
  <si>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</si>
  <si>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</si>
  <si>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</si>
  <si>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</si>
  <si>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</si>
  <si>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</si>
  <si>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</si>
  <si>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</si>
  <si>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</si>
  <si>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</si>
  <si>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</si>
  <si>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</si>
  <si>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</si>
  <si>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</si>
  <si>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</si>
  <si>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</si>
  <si>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</si>
  <si>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</si>
  <si>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</si>
  <si>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</si>
  <si>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</si>
  <si>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</si>
  <si>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</si>
  <si>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</si>
  <si>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</si>
  <si>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</si>
  <si>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</si>
  <si>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</si>
  <si>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</si>
  <si>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</si>
  <si>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</si>
  <si>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</si>
  <si>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</si>
  <si>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</si>
  <si>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</si>
  <si>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</si>
  <si>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</si>
  <si>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</si>
  <si>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</si>
  <si>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</si>
  <si>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</si>
  <si>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</si>
  <si>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</si>
  <si>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</si>
  <si>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</si>
  <si>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</si>
  <si>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</si>
  <si>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</si>
  <si>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</si>
  <si>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</si>
  <si>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</si>
  <si>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</si>
  <si>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</si>
  <si>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</si>
  <si>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</si>
  <si>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</si>
  <si>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</si>
  <si>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</si>
  <si>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</si>
  <si>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</si>
  <si>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</si>
  <si>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</si>
  <si>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</si>
  <si>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</si>
  <si>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</si>
  <si>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</si>
  <si>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</si>
  <si>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</si>
  <si>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</si>
  <si>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</si>
  <si>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</si>
  <si>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</si>
  <si>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</si>
  <si>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</si>
  <si>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</si>
  <si>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</si>
  <si>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</si>
  <si>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</si>
  <si>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</si>
  <si>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</si>
  <si>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</si>
  <si>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</si>
  <si>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</si>
  <si>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</si>
  <si>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</si>
  <si>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</si>
  <si>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</si>
  <si>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</si>
  <si>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</si>
  <si>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</si>
  <si>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</si>
  <si>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</si>
  <si>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</si>
  <si>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</si>
  <si>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</si>
  <si>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Ремонт отмостки-60 м2</t>
  </si>
  <si>
    <t>май-сентябрь</t>
  </si>
  <si>
    <t>январь-март</t>
  </si>
  <si>
    <t>Всего в год за 772,6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</si>
  <si>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</si>
  <si>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</si>
  <si>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</si>
  <si>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</si>
  <si>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</si>
  <si>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>№ 9  по ул. Вишневая г</t>
    </r>
    <r>
      <rPr>
        <b/>
        <sz val="9"/>
        <color theme="1"/>
        <rFont val="Times New Roman"/>
        <family val="1"/>
        <charset val="204"/>
      </rPr>
      <t xml:space="preserve">орода Белогорск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</si>
  <si>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2018 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</si>
  <si>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</si>
  <si>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</si>
  <si>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2026-2028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</si>
  <si>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</si>
  <si>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</si>
  <si>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</si>
  <si>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</si>
  <si>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</si>
  <si>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нет</t>
  </si>
  <si>
    <t>Площадь МОП лестничных маршей и тамбуров. кв м</t>
  </si>
  <si>
    <t>Площадь МОП подвала. кв м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</si>
  <si>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</si>
  <si>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</si>
  <si>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</si>
  <si>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</si>
  <si>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</si>
  <si>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</si>
  <si>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</si>
  <si>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</si>
  <si>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</si>
  <si>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</si>
  <si>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Плановая стоимость работ и услуг на 2019г., руб.</t>
  </si>
  <si>
    <t>Фактическое выполнение работ и  услуг в 2019г., руб.</t>
  </si>
  <si>
    <t>Устройство на козырьках  отливов подъезд №1,2</t>
  </si>
  <si>
    <t>Установка светодиодных светильников -8шт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</si>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</sst>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127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2" fillId="0" borderId="26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vertical="top" wrapText="1"/>
    </xf>
    <xf numFmtId="0" fontId="9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8" fillId="0" borderId="28" xfId="0" applyNumberFormat="1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2" fontId="10" fillId="0" borderId="0" xfId="0" applyNumberFormat="1" applyFont="1" applyAlignment="1">
      <alignment horizontal="left"/>
    </xf>
    <xf numFmtId="2" fontId="11" fillId="0" borderId="0" xfId="0" applyNumberFormat="1" applyFont="1"/>
    <xf numFmtId="0" fontId="11" fillId="0" borderId="0" xfId="0" applyFont="1" applyFill="1"/>
    <xf numFmtId="0" fontId="11" fillId="0" borderId="0" xfId="0" applyFont="1"/>
    <xf numFmtId="0" fontId="11" fillId="0" borderId="0" xfId="0" applyFont="1" applyFill="1" applyAlignment="1">
      <alignment horizontal="right"/>
    </xf>
    <xf numFmtId="0" fontId="11" fillId="0" borderId="0" xfId="0" applyFont="1" applyFill="1" applyAlignment="1"/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 applyAlignment="1"/>
    <xf numFmtId="0" fontId="11" fillId="0" borderId="0" xfId="0" applyFont="1" applyFill="1" applyAlignment="1">
      <alignment horizontal="right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2" fontId="8" fillId="0" borderId="33" xfId="0" applyNumberFormat="1" applyFont="1" applyBorder="1" applyAlignment="1">
      <alignment horizontal="center" vertical="top" wrapText="1"/>
    </xf>
    <xf numFmtId="0" fontId="13" fillId="0" borderId="10" xfId="0" applyFont="1" applyBorder="1"/>
    <xf numFmtId="4" fontId="5" fillId="0" borderId="7" xfId="1" applyNumberFormat="1" applyFont="1" applyFill="1" applyBorder="1" applyAlignment="1">
      <alignment horizontal="center" vertical="top"/>
    </xf>
    <xf numFmtId="4" fontId="5" fillId="0" borderId="7" xfId="2" applyNumberFormat="1" applyFont="1" applyFill="1" applyBorder="1" applyAlignment="1">
      <alignment horizontal="center" vertical="top"/>
    </xf>
    <xf numFmtId="4" fontId="5" fillId="0" borderId="7" xfId="3" applyNumberFormat="1" applyFont="1" applyFill="1" applyBorder="1" applyAlignment="1">
      <alignment horizontal="center" vertical="top"/>
    </xf>
    <xf numFmtId="0" fontId="15" fillId="0" borderId="0" xfId="0" applyFont="1"/>
    <xf numFmtId="2" fontId="16" fillId="0" borderId="0" xfId="0" applyNumberFormat="1" applyFont="1"/>
    <xf numFmtId="0" fontId="16" fillId="0" borderId="0" xfId="0" applyFont="1"/>
    <xf numFmtId="0" fontId="15" fillId="0" borderId="7" xfId="0" applyFont="1" applyBorder="1" applyAlignment="1">
      <alignment horizontal="left"/>
    </xf>
    <xf numFmtId="4" fontId="15" fillId="0" borderId="7" xfId="0" applyNumberFormat="1" applyFont="1" applyFill="1" applyBorder="1" applyAlignment="1">
      <alignment horizontal="center"/>
    </xf>
    <xf numFmtId="4" fontId="0" fillId="0" borderId="0" xfId="0" applyNumberFormat="1"/>
    <xf numFmtId="2" fontId="2" fillId="0" borderId="7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top" wrapText="1"/>
    </xf>
    <xf numFmtId="0" fontId="5" fillId="0" borderId="35" xfId="0" applyFont="1" applyFill="1" applyBorder="1" applyAlignment="1">
      <alignment horizontal="center" vertical="top" wrapText="1"/>
    </xf>
    <xf numFmtId="0" fontId="5" fillId="0" borderId="36" xfId="0" applyFont="1" applyFill="1" applyBorder="1" applyAlignment="1">
      <alignment horizontal="center" vertical="top" wrapText="1"/>
    </xf>
    <xf numFmtId="2" fontId="2" fillId="0" borderId="23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2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1" fillId="0" borderId="0" xfId="0" applyFont="1" applyFill="1" applyAlignment="1">
      <alignment horizontal="right"/>
    </xf>
    <xf numFmtId="2" fontId="2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0"/>
  <dimension ref="A1:K105"/>
  <sheetViews>
    <sheetView tabSelected="1" topLeftCell="A65" workbookViewId="0">
      <selection activeCell="A73" sqref="A73:F73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4" width="12.44140625" style="39" customWidth="1"/>
    <col min="5" max="5" width="12.33203125" style="39" customWidth="1"/>
    <col min="6" max="6" width="9.88671875" hidden="1" customWidth="1"/>
    <col min="8" max="10" width="8.88671875" hidden="1" customWidth="1"/>
  </cols>
  <sheetData>
    <row r="1" spans="1:9" x14ac:dyDescent="0.3">
      <c r="D1" s="39" t="s">
        <v>0</v>
      </c>
    </row>
    <row r="2" spans="1:9" x14ac:dyDescent="0.3">
      <c r="A2" s="50" t="s">
        <v>115</v>
      </c>
      <c r="B2" s="50"/>
      <c r="C2" s="50"/>
      <c r="D2" s="50"/>
      <c r="E2" s="50"/>
      <c r="F2" s="51"/>
      <c r="G2" s="51"/>
      <c r="H2" s="51"/>
      <c r="I2" s="51"/>
    </row>
    <row r="3" spans="1:9" x14ac:dyDescent="0.3">
      <c r="A3" s="94" t="s">
        <v>116</v>
      </c>
      <c r="B3" s="94"/>
      <c r="C3" s="94"/>
      <c r="D3" s="94"/>
      <c r="E3" s="56"/>
      <c r="F3" s="51"/>
      <c r="G3" s="51"/>
      <c r="H3" s="51"/>
      <c r="I3" s="51"/>
    </row>
    <row r="4" spans="1:9" x14ac:dyDescent="0.3">
      <c r="A4" s="95" t="s">
        <v>117</v>
      </c>
      <c r="B4" s="96"/>
      <c r="C4" s="96"/>
      <c r="D4" s="96"/>
      <c r="E4" s="57"/>
      <c r="F4" s="52"/>
      <c r="G4" s="53"/>
    </row>
    <row r="5" spans="1:9" x14ac:dyDescent="0.3">
      <c r="A5" s="52"/>
      <c r="B5" s="52"/>
      <c r="C5" s="54" t="s">
        <v>118</v>
      </c>
      <c r="D5" s="54">
        <v>1948</v>
      </c>
      <c r="E5" s="58"/>
      <c r="F5" s="52"/>
    </row>
    <row r="6" spans="1:9" x14ac:dyDescent="0.3">
      <c r="A6" s="55" t="s">
        <v>119</v>
      </c>
      <c r="B6" s="55"/>
      <c r="C6" s="55"/>
      <c r="D6" s="54" t="s">
        <v>120</v>
      </c>
      <c r="E6" s="58"/>
      <c r="F6" s="55"/>
    </row>
    <row r="7" spans="1:9" x14ac:dyDescent="0.3">
      <c r="A7" s="52"/>
      <c r="B7" s="52"/>
      <c r="C7" s="54" t="s">
        <v>121</v>
      </c>
      <c r="D7" s="52">
        <v>2</v>
      </c>
      <c r="E7" s="52"/>
      <c r="F7" s="52"/>
    </row>
    <row r="8" spans="1:9" x14ac:dyDescent="0.3">
      <c r="A8" s="52"/>
      <c r="B8" s="52"/>
      <c r="C8" s="54" t="s">
        <v>122</v>
      </c>
      <c r="D8" s="52">
        <v>2</v>
      </c>
      <c r="E8" s="52"/>
      <c r="F8" s="52"/>
    </row>
    <row r="9" spans="1:9" x14ac:dyDescent="0.3">
      <c r="A9" s="52"/>
      <c r="B9" s="52"/>
      <c r="C9" s="54" t="s">
        <v>123</v>
      </c>
      <c r="D9" s="52">
        <v>12</v>
      </c>
      <c r="E9" s="52"/>
      <c r="F9" s="52"/>
    </row>
    <row r="10" spans="1:9" x14ac:dyDescent="0.3">
      <c r="A10" s="52"/>
      <c r="B10" s="52"/>
      <c r="C10" s="54" t="s">
        <v>124</v>
      </c>
      <c r="D10" s="52">
        <v>772.6</v>
      </c>
      <c r="E10" s="52"/>
      <c r="F10" s="52"/>
    </row>
    <row r="11" spans="1:9" x14ac:dyDescent="0.3">
      <c r="A11" s="52"/>
      <c r="B11" s="97" t="s">
        <v>125</v>
      </c>
      <c r="C11" s="97"/>
      <c r="D11" s="54" t="s">
        <v>126</v>
      </c>
      <c r="E11" s="58"/>
      <c r="F11" s="52"/>
    </row>
    <row r="12" spans="1:9" x14ac:dyDescent="0.3">
      <c r="A12" s="52"/>
      <c r="B12" s="97" t="s">
        <v>127</v>
      </c>
      <c r="C12" s="97"/>
      <c r="D12" s="52">
        <v>64.8</v>
      </c>
      <c r="E12" s="52"/>
      <c r="F12" s="52"/>
    </row>
    <row r="13" spans="1:9" x14ac:dyDescent="0.3">
      <c r="A13"/>
      <c r="B13" s="97" t="s">
        <v>128</v>
      </c>
      <c r="C13" s="97"/>
      <c r="D13" s="54" t="s">
        <v>126</v>
      </c>
      <c r="E13" s="58"/>
    </row>
    <row r="15" spans="1:9" ht="0.6" customHeight="1" thickBot="1" x14ac:dyDescent="0.35">
      <c r="A15" s="99" t="s">
        <v>1</v>
      </c>
      <c r="B15" s="99"/>
      <c r="C15" s="99"/>
      <c r="D15" s="99"/>
      <c r="E15" s="99"/>
      <c r="F15" s="99"/>
      <c r="I15">
        <v>772.6</v>
      </c>
    </row>
    <row r="16" spans="1:9" ht="80.25" customHeight="1" thickBot="1" x14ac:dyDescent="0.35">
      <c r="A16" s="2" t="s">
        <v>2</v>
      </c>
      <c r="B16" s="3" t="s">
        <v>3</v>
      </c>
      <c r="C16" s="3" t="s">
        <v>4</v>
      </c>
      <c r="D16" s="40" t="s">
        <v>139</v>
      </c>
      <c r="E16" s="40" t="s">
        <v>140</v>
      </c>
      <c r="F16" s="4" t="s">
        <v>5</v>
      </c>
    </row>
    <row r="17" spans="1:6" x14ac:dyDescent="0.3">
      <c r="A17" s="100" t="s">
        <v>6</v>
      </c>
      <c r="B17" s="101"/>
      <c r="C17" s="101"/>
      <c r="D17" s="101"/>
      <c r="E17" s="102"/>
      <c r="F17" s="103"/>
    </row>
    <row r="18" spans="1:6" ht="93.75" customHeight="1" x14ac:dyDescent="0.3">
      <c r="A18" s="5" t="s">
        <v>7</v>
      </c>
      <c r="B18" s="6" t="s">
        <v>8</v>
      </c>
      <c r="C18" s="7" t="s">
        <v>9</v>
      </c>
      <c r="D18" s="74">
        <f>I15*F18*12</f>
        <v>6953.4000000000005</v>
      </c>
      <c r="E18" s="74">
        <v>6953.4000000000005</v>
      </c>
      <c r="F18" s="104">
        <v>0.75</v>
      </c>
    </row>
    <row r="19" spans="1:6" ht="39.6" x14ac:dyDescent="0.3">
      <c r="A19" s="5" t="s">
        <v>10</v>
      </c>
      <c r="B19" s="6" t="s">
        <v>11</v>
      </c>
      <c r="C19" s="7" t="s">
        <v>12</v>
      </c>
      <c r="D19" s="75"/>
      <c r="E19" s="75"/>
      <c r="F19" s="104"/>
    </row>
    <row r="20" spans="1:6" ht="26.4" x14ac:dyDescent="0.3">
      <c r="A20" s="5" t="s">
        <v>13</v>
      </c>
      <c r="B20" s="6" t="s">
        <v>14</v>
      </c>
      <c r="C20" s="7" t="s">
        <v>12</v>
      </c>
      <c r="D20" s="75"/>
      <c r="E20" s="75"/>
      <c r="F20" s="104"/>
    </row>
    <row r="21" spans="1:6" ht="46.5" customHeight="1" x14ac:dyDescent="0.3">
      <c r="A21" s="5" t="s">
        <v>15</v>
      </c>
      <c r="B21" s="6" t="s">
        <v>16</v>
      </c>
      <c r="C21" s="7" t="s">
        <v>12</v>
      </c>
      <c r="D21" s="75"/>
      <c r="E21" s="75"/>
      <c r="F21" s="104"/>
    </row>
    <row r="22" spans="1:6" ht="60.75" customHeight="1" x14ac:dyDescent="0.3">
      <c r="A22" s="5" t="s">
        <v>17</v>
      </c>
      <c r="B22" s="6" t="s">
        <v>18</v>
      </c>
      <c r="C22" s="7" t="s">
        <v>12</v>
      </c>
      <c r="D22" s="76"/>
      <c r="E22" s="76"/>
      <c r="F22" s="104"/>
    </row>
    <row r="23" spans="1:6" ht="31.5" customHeight="1" thickBot="1" x14ac:dyDescent="0.35">
      <c r="A23" s="8" t="s">
        <v>19</v>
      </c>
      <c r="B23" s="9" t="s">
        <v>20</v>
      </c>
      <c r="C23" s="10"/>
      <c r="D23" s="41">
        <f>F23*I15*12</f>
        <v>927.12000000000012</v>
      </c>
      <c r="E23" s="73">
        <v>927.12000000000012</v>
      </c>
      <c r="F23" s="12">
        <v>0.1</v>
      </c>
    </row>
    <row r="24" spans="1:6" x14ac:dyDescent="0.3">
      <c r="A24" s="100" t="s">
        <v>21</v>
      </c>
      <c r="B24" s="101"/>
      <c r="C24" s="101"/>
      <c r="D24" s="101"/>
      <c r="E24" s="105"/>
      <c r="F24" s="103"/>
    </row>
    <row r="25" spans="1:6" ht="58.5" customHeight="1" x14ac:dyDescent="0.3">
      <c r="A25" s="5" t="s">
        <v>7</v>
      </c>
      <c r="B25" s="6" t="s">
        <v>22</v>
      </c>
      <c r="C25" s="7" t="s">
        <v>23</v>
      </c>
      <c r="D25" s="98">
        <f>I15*12*F25</f>
        <v>9734.760000000002</v>
      </c>
      <c r="E25" s="74">
        <v>9734.760000000002</v>
      </c>
      <c r="F25" s="104">
        <v>1.05</v>
      </c>
    </row>
    <row r="26" spans="1:6" ht="42" customHeight="1" x14ac:dyDescent="0.3">
      <c r="A26" s="5" t="s">
        <v>10</v>
      </c>
      <c r="B26" s="6" t="s">
        <v>24</v>
      </c>
      <c r="C26" s="7" t="s">
        <v>25</v>
      </c>
      <c r="D26" s="98"/>
      <c r="E26" s="75"/>
      <c r="F26" s="104"/>
    </row>
    <row r="27" spans="1:6" ht="44.25" customHeight="1" x14ac:dyDescent="0.3">
      <c r="A27" s="5" t="s">
        <v>13</v>
      </c>
      <c r="B27" s="6" t="s">
        <v>26</v>
      </c>
      <c r="C27" s="7" t="s">
        <v>25</v>
      </c>
      <c r="D27" s="98"/>
      <c r="E27" s="76"/>
      <c r="F27" s="104"/>
    </row>
    <row r="28" spans="1:6" ht="29.25" customHeight="1" thickBot="1" x14ac:dyDescent="0.35">
      <c r="A28" s="8" t="s">
        <v>15</v>
      </c>
      <c r="B28" s="9" t="s">
        <v>27</v>
      </c>
      <c r="C28" s="14" t="s">
        <v>12</v>
      </c>
      <c r="D28" s="42">
        <f>I15*12*F28</f>
        <v>1946.952</v>
      </c>
      <c r="E28" s="60">
        <v>1946.952</v>
      </c>
      <c r="F28" s="15">
        <v>0.21</v>
      </c>
    </row>
    <row r="29" spans="1:6" ht="15" customHeight="1" x14ac:dyDescent="0.3">
      <c r="A29" s="100" t="s">
        <v>28</v>
      </c>
      <c r="B29" s="101"/>
      <c r="C29" s="101"/>
      <c r="D29" s="115"/>
      <c r="E29" s="116"/>
      <c r="F29" s="117"/>
    </row>
    <row r="30" spans="1:6" ht="17.25" customHeight="1" x14ac:dyDescent="0.3">
      <c r="A30" s="118" t="s">
        <v>29</v>
      </c>
      <c r="B30" s="119"/>
      <c r="C30" s="120"/>
      <c r="D30" s="74">
        <f>12*F30*I15</f>
        <v>28926.144</v>
      </c>
      <c r="E30" s="74">
        <v>28926.144</v>
      </c>
      <c r="F30" s="81">
        <v>3.12</v>
      </c>
    </row>
    <row r="31" spans="1:6" ht="25.5" customHeight="1" x14ac:dyDescent="0.3">
      <c r="A31" s="5" t="s">
        <v>7</v>
      </c>
      <c r="B31" s="6" t="s">
        <v>30</v>
      </c>
      <c r="C31" s="16" t="s">
        <v>31</v>
      </c>
      <c r="D31" s="75"/>
      <c r="E31" s="75"/>
      <c r="F31" s="82"/>
    </row>
    <row r="32" spans="1:6" ht="43.5" customHeight="1" x14ac:dyDescent="0.3">
      <c r="A32" s="5" t="s">
        <v>10</v>
      </c>
      <c r="B32" s="6" t="s">
        <v>32</v>
      </c>
      <c r="C32" s="16" t="s">
        <v>33</v>
      </c>
      <c r="D32" s="75"/>
      <c r="E32" s="75"/>
      <c r="F32" s="82"/>
    </row>
    <row r="33" spans="1:6" ht="32.25" customHeight="1" x14ac:dyDescent="0.3">
      <c r="A33" s="5" t="s">
        <v>13</v>
      </c>
      <c r="B33" s="6" t="s">
        <v>34</v>
      </c>
      <c r="C33" s="16" t="s">
        <v>31</v>
      </c>
      <c r="D33" s="75"/>
      <c r="E33" s="75"/>
      <c r="F33" s="82"/>
    </row>
    <row r="34" spans="1:6" x14ac:dyDescent="0.3">
      <c r="A34" s="5" t="s">
        <v>15</v>
      </c>
      <c r="B34" s="6" t="s">
        <v>35</v>
      </c>
      <c r="C34" s="16" t="s">
        <v>36</v>
      </c>
      <c r="D34" s="75"/>
      <c r="E34" s="75"/>
      <c r="F34" s="82"/>
    </row>
    <row r="35" spans="1:6" ht="18.75" customHeight="1" x14ac:dyDescent="0.3">
      <c r="A35" s="5" t="s">
        <v>37</v>
      </c>
      <c r="B35" s="6" t="s">
        <v>38</v>
      </c>
      <c r="C35" s="16" t="s">
        <v>39</v>
      </c>
      <c r="D35" s="75"/>
      <c r="E35" s="75"/>
      <c r="F35" s="82"/>
    </row>
    <row r="36" spans="1:6" ht="31.5" customHeight="1" x14ac:dyDescent="0.3">
      <c r="A36" s="5" t="s">
        <v>19</v>
      </c>
      <c r="B36" s="6" t="s">
        <v>40</v>
      </c>
      <c r="C36" s="16" t="s">
        <v>31</v>
      </c>
      <c r="D36" s="75"/>
      <c r="E36" s="75"/>
      <c r="F36" s="82"/>
    </row>
    <row r="37" spans="1:6" ht="27" customHeight="1" x14ac:dyDescent="0.3">
      <c r="A37" s="7">
        <v>8</v>
      </c>
      <c r="B37" s="6" t="s">
        <v>42</v>
      </c>
      <c r="C37" s="17" t="s">
        <v>43</v>
      </c>
      <c r="D37" s="75"/>
      <c r="E37" s="75"/>
      <c r="F37" s="82"/>
    </row>
    <row r="38" spans="1:6" ht="19.5" customHeight="1" x14ac:dyDescent="0.3">
      <c r="A38" s="121" t="s">
        <v>44</v>
      </c>
      <c r="B38" s="122"/>
      <c r="C38" s="122"/>
      <c r="D38" s="75"/>
      <c r="E38" s="75"/>
      <c r="F38" s="82"/>
    </row>
    <row r="39" spans="1:6" ht="41.25" customHeight="1" x14ac:dyDescent="0.3">
      <c r="A39" s="5">
        <v>9</v>
      </c>
      <c r="B39" s="6" t="s">
        <v>45</v>
      </c>
      <c r="C39" s="16" t="s">
        <v>46</v>
      </c>
      <c r="D39" s="75"/>
      <c r="E39" s="75"/>
      <c r="F39" s="82"/>
    </row>
    <row r="40" spans="1:6" ht="39.6" x14ac:dyDescent="0.3">
      <c r="A40" s="5">
        <v>10</v>
      </c>
      <c r="B40" s="6" t="s">
        <v>47</v>
      </c>
      <c r="C40" s="16" t="s">
        <v>46</v>
      </c>
      <c r="D40" s="75"/>
      <c r="E40" s="75"/>
      <c r="F40" s="82"/>
    </row>
    <row r="41" spans="1:6" ht="44.25" customHeight="1" x14ac:dyDescent="0.3">
      <c r="A41" s="5">
        <v>11</v>
      </c>
      <c r="B41" s="6" t="s">
        <v>48</v>
      </c>
      <c r="C41" s="16" t="s">
        <v>31</v>
      </c>
      <c r="D41" s="75"/>
      <c r="E41" s="75"/>
      <c r="F41" s="82"/>
    </row>
    <row r="42" spans="1:6" ht="34.5" customHeight="1" x14ac:dyDescent="0.3">
      <c r="A42" s="5">
        <v>12</v>
      </c>
      <c r="B42" s="6" t="s">
        <v>49</v>
      </c>
      <c r="C42" s="16" t="s">
        <v>31</v>
      </c>
      <c r="D42" s="75"/>
      <c r="E42" s="75"/>
      <c r="F42" s="82"/>
    </row>
    <row r="43" spans="1:6" ht="26.4" x14ac:dyDescent="0.3">
      <c r="A43" s="5">
        <v>13</v>
      </c>
      <c r="B43" s="6" t="s">
        <v>32</v>
      </c>
      <c r="C43" s="16" t="s">
        <v>50</v>
      </c>
      <c r="D43" s="75"/>
      <c r="E43" s="75"/>
      <c r="F43" s="82"/>
    </row>
    <row r="44" spans="1:6" ht="16.5" customHeight="1" x14ac:dyDescent="0.3">
      <c r="A44" s="8">
        <v>14</v>
      </c>
      <c r="B44" s="9" t="s">
        <v>51</v>
      </c>
      <c r="C44" s="18" t="s">
        <v>31</v>
      </c>
      <c r="D44" s="76"/>
      <c r="E44" s="75"/>
      <c r="F44" s="82"/>
    </row>
    <row r="45" spans="1:6" ht="105" customHeight="1" x14ac:dyDescent="0.3">
      <c r="A45" s="35">
        <v>15</v>
      </c>
      <c r="B45" s="37" t="s">
        <v>113</v>
      </c>
      <c r="C45" s="38" t="s">
        <v>114</v>
      </c>
      <c r="D45" s="43">
        <f>F45*9*I15+0.8</f>
        <v>209.40200000000004</v>
      </c>
      <c r="E45" s="59">
        <v>209.40200000000004</v>
      </c>
      <c r="F45" s="13">
        <v>0.03</v>
      </c>
    </row>
    <row r="46" spans="1:6" ht="18" customHeight="1" x14ac:dyDescent="0.3">
      <c r="A46" s="118" t="s">
        <v>52</v>
      </c>
      <c r="B46" s="119"/>
      <c r="C46" s="119"/>
      <c r="D46" s="76">
        <f>I15*12*F46</f>
        <v>7695.0960000000005</v>
      </c>
      <c r="E46" s="74">
        <v>7695.0960000000005</v>
      </c>
      <c r="F46" s="123">
        <v>0.83</v>
      </c>
    </row>
    <row r="47" spans="1:6" ht="92.4" x14ac:dyDescent="0.3">
      <c r="A47" s="5" t="s">
        <v>7</v>
      </c>
      <c r="B47" s="6" t="s">
        <v>53</v>
      </c>
      <c r="C47" s="7" t="s">
        <v>54</v>
      </c>
      <c r="D47" s="98"/>
      <c r="E47" s="75"/>
      <c r="F47" s="104"/>
    </row>
    <row r="48" spans="1:6" ht="51.75" customHeight="1" x14ac:dyDescent="0.3">
      <c r="A48" s="5" t="s">
        <v>10</v>
      </c>
      <c r="B48" s="6" t="s">
        <v>55</v>
      </c>
      <c r="C48" s="7" t="s">
        <v>54</v>
      </c>
      <c r="D48" s="98"/>
      <c r="E48" s="75"/>
      <c r="F48" s="104"/>
    </row>
    <row r="49" spans="1:6" ht="70.5" customHeight="1" thickBot="1" x14ac:dyDescent="0.35">
      <c r="A49" s="8" t="s">
        <v>13</v>
      </c>
      <c r="B49" s="9" t="s">
        <v>56</v>
      </c>
      <c r="C49" s="20" t="s">
        <v>57</v>
      </c>
      <c r="D49" s="74"/>
      <c r="E49" s="80"/>
      <c r="F49" s="106"/>
    </row>
    <row r="50" spans="1:6" ht="22.95" customHeight="1" x14ac:dyDescent="0.3">
      <c r="A50" s="85" t="s">
        <v>58</v>
      </c>
      <c r="B50" s="86"/>
      <c r="C50" s="86"/>
      <c r="D50" s="124">
        <f>F50*12*I15</f>
        <v>10476.456</v>
      </c>
      <c r="E50" s="126">
        <v>10476.456</v>
      </c>
      <c r="F50" s="125">
        <v>1.1299999999999999</v>
      </c>
    </row>
    <row r="51" spans="1:6" ht="30.75" customHeight="1" x14ac:dyDescent="0.3">
      <c r="A51" s="5" t="s">
        <v>7</v>
      </c>
      <c r="B51" s="6" t="s">
        <v>59</v>
      </c>
      <c r="C51" s="7" t="s">
        <v>57</v>
      </c>
      <c r="D51" s="98"/>
      <c r="E51" s="75"/>
      <c r="F51" s="104"/>
    </row>
    <row r="52" spans="1:6" ht="44.25" customHeight="1" x14ac:dyDescent="0.3">
      <c r="A52" s="5" t="s">
        <v>10</v>
      </c>
      <c r="B52" s="6" t="s">
        <v>60</v>
      </c>
      <c r="C52" s="7" t="s">
        <v>12</v>
      </c>
      <c r="D52" s="98"/>
      <c r="E52" s="75"/>
      <c r="F52" s="104"/>
    </row>
    <row r="53" spans="1:6" ht="36.75" customHeight="1" x14ac:dyDescent="0.3">
      <c r="A53" s="5" t="s">
        <v>13</v>
      </c>
      <c r="B53" s="6" t="s">
        <v>61</v>
      </c>
      <c r="C53" s="7" t="s">
        <v>12</v>
      </c>
      <c r="D53" s="98"/>
      <c r="E53" s="75"/>
      <c r="F53" s="104"/>
    </row>
    <row r="54" spans="1:6" ht="50.25" customHeight="1" thickBot="1" x14ac:dyDescent="0.35">
      <c r="A54" s="8" t="s">
        <v>15</v>
      </c>
      <c r="B54" s="9" t="s">
        <v>62</v>
      </c>
      <c r="C54" s="14" t="s">
        <v>57</v>
      </c>
      <c r="D54" s="74"/>
      <c r="E54" s="75"/>
      <c r="F54" s="106"/>
    </row>
    <row r="55" spans="1:6" ht="18.75" customHeight="1" x14ac:dyDescent="0.3">
      <c r="A55" s="85" t="s">
        <v>63</v>
      </c>
      <c r="B55" s="86"/>
      <c r="C55" s="86"/>
      <c r="D55" s="87">
        <f>F55*12*I15</f>
        <v>22714.440000000002</v>
      </c>
      <c r="E55" s="75">
        <v>22714.440000000002</v>
      </c>
      <c r="F55" s="81">
        <v>2.4500000000000002</v>
      </c>
    </row>
    <row r="56" spans="1:6" ht="45" customHeight="1" x14ac:dyDescent="0.3">
      <c r="A56" s="5" t="s">
        <v>7</v>
      </c>
      <c r="B56" s="6" t="s">
        <v>64</v>
      </c>
      <c r="C56" s="7" t="s">
        <v>12</v>
      </c>
      <c r="D56" s="88"/>
      <c r="E56" s="75"/>
      <c r="F56" s="82"/>
    </row>
    <row r="57" spans="1:6" ht="20.25" customHeight="1" x14ac:dyDescent="0.3">
      <c r="A57" s="5" t="s">
        <v>10</v>
      </c>
      <c r="B57" s="6" t="s">
        <v>65</v>
      </c>
      <c r="C57" s="7" t="s">
        <v>12</v>
      </c>
      <c r="D57" s="88"/>
      <c r="E57" s="75"/>
      <c r="F57" s="82"/>
    </row>
    <row r="58" spans="1:6" ht="58.5" customHeight="1" x14ac:dyDescent="0.3">
      <c r="A58" s="5" t="s">
        <v>13</v>
      </c>
      <c r="B58" s="6" t="s">
        <v>66</v>
      </c>
      <c r="C58" s="7" t="s">
        <v>54</v>
      </c>
      <c r="D58" s="88"/>
      <c r="E58" s="75"/>
      <c r="F58" s="82"/>
    </row>
    <row r="59" spans="1:6" ht="32.25" customHeight="1" x14ac:dyDescent="0.3">
      <c r="A59" s="8" t="s">
        <v>15</v>
      </c>
      <c r="B59" s="9" t="s">
        <v>67</v>
      </c>
      <c r="C59" s="14" t="s">
        <v>12</v>
      </c>
      <c r="D59" s="89"/>
      <c r="E59" s="75"/>
      <c r="F59" s="82"/>
    </row>
    <row r="60" spans="1:6" ht="21.6" customHeight="1" thickBot="1" x14ac:dyDescent="0.35">
      <c r="A60" s="7">
        <v>5</v>
      </c>
      <c r="B60" s="6" t="s">
        <v>68</v>
      </c>
      <c r="C60" s="16" t="s">
        <v>12</v>
      </c>
      <c r="D60" s="44"/>
      <c r="E60" s="44"/>
      <c r="F60" s="19"/>
    </row>
    <row r="61" spans="1:6" ht="20.399999999999999" customHeight="1" x14ac:dyDescent="0.3">
      <c r="A61" s="85" t="s">
        <v>69</v>
      </c>
      <c r="B61" s="86"/>
      <c r="C61" s="86"/>
      <c r="D61" s="124">
        <f>F61*12*I15</f>
        <v>11589</v>
      </c>
      <c r="E61" s="74">
        <v>11589</v>
      </c>
      <c r="F61" s="123">
        <v>1.25</v>
      </c>
    </row>
    <row r="62" spans="1:6" ht="94.5" customHeight="1" x14ac:dyDescent="0.3">
      <c r="A62" s="5" t="s">
        <v>7</v>
      </c>
      <c r="B62" s="6" t="s">
        <v>70</v>
      </c>
      <c r="C62" s="6" t="s">
        <v>12</v>
      </c>
      <c r="D62" s="98"/>
      <c r="E62" s="75"/>
      <c r="F62" s="104"/>
    </row>
    <row r="63" spans="1:6" ht="57" customHeight="1" x14ac:dyDescent="0.3">
      <c r="A63" s="5" t="s">
        <v>10</v>
      </c>
      <c r="B63" s="6" t="s">
        <v>71</v>
      </c>
      <c r="C63" s="21" t="s">
        <v>12</v>
      </c>
      <c r="D63" s="98"/>
      <c r="E63" s="75"/>
      <c r="F63" s="104"/>
    </row>
    <row r="64" spans="1:6" ht="84" customHeight="1" x14ac:dyDescent="0.3">
      <c r="A64" s="5" t="s">
        <v>13</v>
      </c>
      <c r="B64" s="6" t="s">
        <v>72</v>
      </c>
      <c r="C64" s="7" t="s">
        <v>12</v>
      </c>
      <c r="D64" s="98"/>
      <c r="E64" s="75"/>
      <c r="F64" s="104"/>
    </row>
    <row r="65" spans="1:9" ht="42" customHeight="1" thickBot="1" x14ac:dyDescent="0.35">
      <c r="A65" s="8" t="s">
        <v>15</v>
      </c>
      <c r="B65" s="9" t="s">
        <v>73</v>
      </c>
      <c r="C65" s="11" t="s">
        <v>57</v>
      </c>
      <c r="D65" s="74"/>
      <c r="E65" s="80"/>
      <c r="F65" s="106"/>
    </row>
    <row r="66" spans="1:9" ht="24" customHeight="1" x14ac:dyDescent="0.3">
      <c r="A66" s="85" t="s">
        <v>74</v>
      </c>
      <c r="B66" s="86"/>
      <c r="C66" s="86"/>
      <c r="D66" s="86"/>
      <c r="E66" s="107"/>
      <c r="F66" s="108"/>
    </row>
    <row r="67" spans="1:9" ht="78.75" hidden="1" customHeight="1" thickBot="1" x14ac:dyDescent="0.35">
      <c r="A67" s="5" t="s">
        <v>7</v>
      </c>
      <c r="B67" s="6" t="s">
        <v>75</v>
      </c>
      <c r="C67" s="21" t="s">
        <v>76</v>
      </c>
      <c r="D67" s="74">
        <f>F67*12*K90</f>
        <v>22343.592000000001</v>
      </c>
      <c r="E67" s="60"/>
      <c r="F67" s="104">
        <v>2.41</v>
      </c>
    </row>
    <row r="68" spans="1:9" ht="31.8" customHeight="1" thickBot="1" x14ac:dyDescent="0.35">
      <c r="A68" s="8">
        <v>1</v>
      </c>
      <c r="B68" s="9" t="s">
        <v>77</v>
      </c>
      <c r="C68" s="11" t="s">
        <v>78</v>
      </c>
      <c r="D68" s="80"/>
      <c r="E68" s="61">
        <v>22343.59</v>
      </c>
      <c r="F68" s="106"/>
      <c r="I68">
        <v>772.6</v>
      </c>
    </row>
    <row r="69" spans="1:9" x14ac:dyDescent="0.3">
      <c r="A69" s="85" t="s">
        <v>129</v>
      </c>
      <c r="B69" s="86"/>
      <c r="C69" s="86"/>
      <c r="D69" s="86"/>
      <c r="E69" s="107"/>
      <c r="F69" s="108"/>
    </row>
    <row r="70" spans="1:9" ht="16.5" customHeight="1" x14ac:dyDescent="0.3">
      <c r="A70" s="47" t="s">
        <v>7</v>
      </c>
      <c r="B70" s="49" t="s">
        <v>130</v>
      </c>
      <c r="C70" s="48" t="s">
        <v>41</v>
      </c>
      <c r="D70" s="113">
        <f>F70*3*D10</f>
        <v>5446.8300000000008</v>
      </c>
      <c r="E70" s="81">
        <v>5446.8300000000008</v>
      </c>
      <c r="F70" s="104">
        <v>2.35</v>
      </c>
    </row>
    <row r="71" spans="1:9" ht="21" customHeight="1" x14ac:dyDescent="0.3">
      <c r="A71" s="47" t="s">
        <v>10</v>
      </c>
      <c r="B71" s="49" t="s">
        <v>131</v>
      </c>
      <c r="C71" s="48" t="s">
        <v>23</v>
      </c>
      <c r="D71" s="113"/>
      <c r="E71" s="82"/>
      <c r="F71" s="104"/>
    </row>
    <row r="72" spans="1:9" ht="43.5" customHeight="1" thickBot="1" x14ac:dyDescent="0.35">
      <c r="A72" s="8" t="s">
        <v>13</v>
      </c>
      <c r="B72" s="9" t="s">
        <v>132</v>
      </c>
      <c r="C72" s="46" t="s">
        <v>41</v>
      </c>
      <c r="D72" s="81"/>
      <c r="E72" s="83"/>
      <c r="F72" s="106"/>
    </row>
    <row r="73" spans="1:9" x14ac:dyDescent="0.3">
      <c r="A73" s="85" t="s">
        <v>143</v>
      </c>
      <c r="B73" s="86"/>
      <c r="C73" s="86"/>
      <c r="D73" s="86"/>
      <c r="E73" s="107"/>
      <c r="F73" s="108"/>
    </row>
    <row r="74" spans="1:9" ht="66" x14ac:dyDescent="0.3">
      <c r="A74" s="5" t="s">
        <v>7</v>
      </c>
      <c r="B74" s="6" t="s">
        <v>79</v>
      </c>
      <c r="C74" s="21" t="s">
        <v>80</v>
      </c>
      <c r="D74" s="74">
        <f>F74*12*K90</f>
        <v>35694.120000000003</v>
      </c>
      <c r="E74" s="74">
        <v>35694.120000000003</v>
      </c>
      <c r="F74" s="106">
        <v>3.85</v>
      </c>
    </row>
    <row r="75" spans="1:9" ht="66" x14ac:dyDescent="0.3">
      <c r="A75" s="5" t="s">
        <v>10</v>
      </c>
      <c r="B75" s="6" t="s">
        <v>81</v>
      </c>
      <c r="C75" s="21" t="s">
        <v>80</v>
      </c>
      <c r="D75" s="75"/>
      <c r="E75" s="75"/>
      <c r="F75" s="110"/>
    </row>
    <row r="76" spans="1:9" ht="66" x14ac:dyDescent="0.3">
      <c r="A76" s="112" t="s">
        <v>13</v>
      </c>
      <c r="B76" s="6" t="s">
        <v>82</v>
      </c>
      <c r="C76" s="113" t="s">
        <v>83</v>
      </c>
      <c r="D76" s="75"/>
      <c r="E76" s="75"/>
      <c r="F76" s="110"/>
    </row>
    <row r="77" spans="1:9" ht="15" customHeight="1" x14ac:dyDescent="0.3">
      <c r="A77" s="112"/>
      <c r="B77" s="6" t="s">
        <v>84</v>
      </c>
      <c r="C77" s="113"/>
      <c r="D77" s="75"/>
      <c r="E77" s="75"/>
      <c r="F77" s="110"/>
    </row>
    <row r="78" spans="1:9" x14ac:dyDescent="0.3">
      <c r="A78" s="112"/>
      <c r="B78" s="114" t="s">
        <v>85</v>
      </c>
      <c r="C78" s="113"/>
      <c r="D78" s="75"/>
      <c r="E78" s="75"/>
      <c r="F78" s="110"/>
    </row>
    <row r="79" spans="1:9" ht="26.25" customHeight="1" x14ac:dyDescent="0.3">
      <c r="A79" s="112"/>
      <c r="B79" s="114"/>
      <c r="C79" s="113"/>
      <c r="D79" s="75"/>
      <c r="E79" s="75"/>
      <c r="F79" s="110"/>
    </row>
    <row r="80" spans="1:9" ht="66" x14ac:dyDescent="0.3">
      <c r="A80" s="112"/>
      <c r="B80" s="6" t="s">
        <v>86</v>
      </c>
      <c r="C80" s="113"/>
      <c r="D80" s="75"/>
      <c r="E80" s="75"/>
      <c r="F80" s="110"/>
    </row>
    <row r="81" spans="1:11" ht="52.8" x14ac:dyDescent="0.3">
      <c r="A81" s="112"/>
      <c r="B81" s="6" t="s">
        <v>87</v>
      </c>
      <c r="C81" s="113"/>
      <c r="D81" s="75"/>
      <c r="E81" s="75"/>
      <c r="F81" s="110"/>
    </row>
    <row r="82" spans="1:11" ht="79.2" x14ac:dyDescent="0.3">
      <c r="A82" s="5" t="s">
        <v>15</v>
      </c>
      <c r="B82" s="6" t="s">
        <v>88</v>
      </c>
      <c r="C82" s="21" t="s">
        <v>89</v>
      </c>
      <c r="D82" s="75"/>
      <c r="E82" s="75"/>
      <c r="F82" s="110"/>
    </row>
    <row r="83" spans="1:11" ht="39.6" x14ac:dyDescent="0.3">
      <c r="A83" s="5">
        <v>5</v>
      </c>
      <c r="B83" s="36" t="s">
        <v>111</v>
      </c>
      <c r="C83" s="7" t="s">
        <v>90</v>
      </c>
      <c r="D83" s="75"/>
      <c r="E83" s="75"/>
      <c r="F83" s="110"/>
    </row>
    <row r="84" spans="1:11" ht="66" x14ac:dyDescent="0.3">
      <c r="A84" s="5">
        <v>6</v>
      </c>
      <c r="B84" s="6" t="s">
        <v>91</v>
      </c>
      <c r="C84" s="7" t="s">
        <v>41</v>
      </c>
      <c r="D84" s="75"/>
      <c r="E84" s="75"/>
      <c r="F84" s="110"/>
    </row>
    <row r="85" spans="1:11" ht="52.8" x14ac:dyDescent="0.3">
      <c r="A85" s="5">
        <v>7</v>
      </c>
      <c r="B85" s="6" t="s">
        <v>92</v>
      </c>
      <c r="C85" s="7" t="s">
        <v>54</v>
      </c>
      <c r="D85" s="75"/>
      <c r="E85" s="75"/>
      <c r="F85" s="110"/>
    </row>
    <row r="86" spans="1:11" ht="79.2" x14ac:dyDescent="0.3">
      <c r="A86" s="5">
        <v>8</v>
      </c>
      <c r="B86" s="6" t="s">
        <v>93</v>
      </c>
      <c r="C86" s="7" t="s">
        <v>94</v>
      </c>
      <c r="D86" s="75"/>
      <c r="E86" s="75"/>
      <c r="F86" s="110"/>
    </row>
    <row r="87" spans="1:11" ht="105.6" x14ac:dyDescent="0.3">
      <c r="A87" s="5">
        <v>9</v>
      </c>
      <c r="B87" s="6" t="s">
        <v>95</v>
      </c>
      <c r="C87" s="22" t="s">
        <v>96</v>
      </c>
      <c r="D87" s="75"/>
      <c r="E87" s="75"/>
      <c r="F87" s="110"/>
    </row>
    <row r="88" spans="1:11" ht="52.8" x14ac:dyDescent="0.3">
      <c r="A88" s="5">
        <v>10</v>
      </c>
      <c r="B88" s="36" t="s">
        <v>112</v>
      </c>
      <c r="C88" s="22" t="s">
        <v>97</v>
      </c>
      <c r="D88" s="75"/>
      <c r="E88" s="75"/>
      <c r="F88" s="110"/>
    </row>
    <row r="89" spans="1:11" ht="26.4" x14ac:dyDescent="0.3">
      <c r="A89" s="5">
        <v>11</v>
      </c>
      <c r="B89" s="6" t="s">
        <v>98</v>
      </c>
      <c r="C89" s="22" t="s">
        <v>99</v>
      </c>
      <c r="D89" s="75"/>
      <c r="E89" s="75"/>
      <c r="F89" s="110"/>
    </row>
    <row r="90" spans="1:11" ht="39.6" x14ac:dyDescent="0.3">
      <c r="A90" s="5">
        <v>12</v>
      </c>
      <c r="B90" s="6" t="s">
        <v>100</v>
      </c>
      <c r="C90" s="22" t="s">
        <v>101</v>
      </c>
      <c r="D90" s="75"/>
      <c r="E90" s="75"/>
      <c r="F90" s="110"/>
      <c r="K90">
        <v>772.6</v>
      </c>
    </row>
    <row r="91" spans="1:11" ht="92.4" x14ac:dyDescent="0.3">
      <c r="A91" s="5">
        <v>13</v>
      </c>
      <c r="B91" s="6" t="s">
        <v>102</v>
      </c>
      <c r="C91" s="22" t="s">
        <v>103</v>
      </c>
      <c r="D91" s="75"/>
      <c r="E91" s="75"/>
      <c r="F91" s="110"/>
    </row>
    <row r="92" spans="1:11" ht="15" customHeight="1" thickBot="1" x14ac:dyDescent="0.35">
      <c r="A92" s="8">
        <v>14</v>
      </c>
      <c r="B92" s="9" t="s">
        <v>104</v>
      </c>
      <c r="C92" s="14" t="s">
        <v>105</v>
      </c>
      <c r="D92" s="80"/>
      <c r="E92" s="80"/>
      <c r="F92" s="111"/>
    </row>
    <row r="93" spans="1:11" x14ac:dyDescent="0.3">
      <c r="A93" s="85" t="s">
        <v>106</v>
      </c>
      <c r="B93" s="86"/>
      <c r="C93" s="86"/>
      <c r="D93" s="86"/>
      <c r="E93" s="107"/>
      <c r="F93" s="108"/>
    </row>
    <row r="94" spans="1:11" x14ac:dyDescent="0.3">
      <c r="A94" s="81">
        <v>15</v>
      </c>
      <c r="B94" s="23" t="s">
        <v>107</v>
      </c>
      <c r="C94" s="24" t="s">
        <v>108</v>
      </c>
      <c r="D94" s="25">
        <f>F94*12*K90</f>
        <v>13906.800000000001</v>
      </c>
      <c r="E94" s="25">
        <v>13906.800000000001</v>
      </c>
      <c r="F94" s="25">
        <f>4-F95-F96</f>
        <v>1.5</v>
      </c>
    </row>
    <row r="95" spans="1:11" x14ac:dyDescent="0.3">
      <c r="A95" s="82"/>
      <c r="B95" s="26" t="s">
        <v>142</v>
      </c>
      <c r="C95" s="27" t="s">
        <v>109</v>
      </c>
      <c r="D95" s="28">
        <f>F95*12*K90</f>
        <v>11589</v>
      </c>
      <c r="E95" s="28">
        <v>11589</v>
      </c>
      <c r="F95" s="29">
        <v>1.25</v>
      </c>
      <c r="H95">
        <v>772.6</v>
      </c>
    </row>
    <row r="96" spans="1:11" ht="26.4" x14ac:dyDescent="0.3">
      <c r="A96" s="109"/>
      <c r="B96" s="26" t="s">
        <v>141</v>
      </c>
      <c r="C96" s="24" t="s">
        <v>108</v>
      </c>
      <c r="D96" s="28">
        <f>F96*12*K90</f>
        <v>11589</v>
      </c>
      <c r="E96" s="28">
        <v>11589</v>
      </c>
      <c r="F96" s="29">
        <v>1.25</v>
      </c>
    </row>
    <row r="97" spans="1:11" ht="16.8" thickBot="1" x14ac:dyDescent="0.35">
      <c r="A97" s="30"/>
      <c r="B97" s="31" t="s">
        <v>110</v>
      </c>
      <c r="C97" s="32"/>
      <c r="D97" s="45">
        <f>D96+D95+D94+D74+D70+D67+D61+D55+D50+D46+D45+D30+D28+D25+D23+D18</f>
        <v>201742.11199999999</v>
      </c>
      <c r="E97" s="62">
        <v>201742.11199999999</v>
      </c>
      <c r="F97" s="33"/>
    </row>
    <row r="98" spans="1:11" x14ac:dyDescent="0.3">
      <c r="A98" s="34"/>
    </row>
    <row r="99" spans="1:11" s="69" customFormat="1" ht="13.8" x14ac:dyDescent="0.3">
      <c r="A99" s="67"/>
      <c r="B99" s="84" t="s">
        <v>133</v>
      </c>
      <c r="C99" s="84"/>
      <c r="D99" s="84"/>
      <c r="E99" s="68"/>
    </row>
    <row r="100" spans="1:11" x14ac:dyDescent="0.3">
      <c r="A100" s="90"/>
      <c r="B100" s="90" t="s">
        <v>134</v>
      </c>
      <c r="C100" s="90" t="s">
        <v>135</v>
      </c>
      <c r="D100" s="90" t="s">
        <v>136</v>
      </c>
    </row>
    <row r="101" spans="1:11" x14ac:dyDescent="0.3">
      <c r="A101" s="91"/>
      <c r="B101" s="92"/>
      <c r="C101" s="92"/>
      <c r="D101" s="92"/>
    </row>
    <row r="102" spans="1:11" x14ac:dyDescent="0.3">
      <c r="A102" s="91"/>
      <c r="B102" s="93"/>
      <c r="C102" s="93"/>
      <c r="D102" s="93"/>
    </row>
    <row r="103" spans="1:11" x14ac:dyDescent="0.3">
      <c r="A103" s="63"/>
      <c r="B103" s="77" t="s">
        <v>137</v>
      </c>
      <c r="C103" s="78"/>
      <c r="D103" s="79"/>
    </row>
    <row r="104" spans="1:11" x14ac:dyDescent="0.3">
      <c r="A104" s="63"/>
      <c r="B104" s="64">
        <v>201742.11000000002</v>
      </c>
      <c r="C104" s="65">
        <v>157676.28999999998</v>
      </c>
      <c r="D104" s="66">
        <f>SUM(B104-C104)</f>
        <v>44065.820000000036</v>
      </c>
      <c r="K104" s="72"/>
    </row>
    <row r="105" spans="1:11" s="69" customFormat="1" ht="13.8" x14ac:dyDescent="0.3">
      <c r="A105" s="70" t="s">
        <v>138</v>
      </c>
      <c r="B105" s="71">
        <f>SUM(B104)</f>
        <v>201742.11000000002</v>
      </c>
      <c r="C105" s="71">
        <f t="shared" ref="C105:D105" si="0">SUM(C104)</f>
        <v>157676.28999999998</v>
      </c>
      <c r="D105" s="71">
        <f t="shared" si="0"/>
        <v>44065.820000000036</v>
      </c>
      <c r="E105" s="68"/>
    </row>
  </sheetData>
  <mergeCells count="58">
    <mergeCell ref="F55:F59"/>
    <mergeCell ref="A61:C61"/>
    <mergeCell ref="D61:D65"/>
    <mergeCell ref="F61:F65"/>
    <mergeCell ref="A66:F66"/>
    <mergeCell ref="D46:D49"/>
    <mergeCell ref="F46:F49"/>
    <mergeCell ref="A50:C50"/>
    <mergeCell ref="D50:D54"/>
    <mergeCell ref="F50:F54"/>
    <mergeCell ref="E50:E54"/>
    <mergeCell ref="E46:E49"/>
    <mergeCell ref="F25:F27"/>
    <mergeCell ref="A29:F29"/>
    <mergeCell ref="A30:C30"/>
    <mergeCell ref="D30:D44"/>
    <mergeCell ref="F30:F44"/>
    <mergeCell ref="A38:C38"/>
    <mergeCell ref="E30:E44"/>
    <mergeCell ref="E25:E27"/>
    <mergeCell ref="F67:F68"/>
    <mergeCell ref="A93:F93"/>
    <mergeCell ref="A94:A96"/>
    <mergeCell ref="A73:F73"/>
    <mergeCell ref="D74:D92"/>
    <mergeCell ref="F74:F92"/>
    <mergeCell ref="A76:A81"/>
    <mergeCell ref="C76:C81"/>
    <mergeCell ref="B78:B79"/>
    <mergeCell ref="A69:F69"/>
    <mergeCell ref="D70:D72"/>
    <mergeCell ref="F70:F72"/>
    <mergeCell ref="A15:F15"/>
    <mergeCell ref="A17:F17"/>
    <mergeCell ref="D18:D22"/>
    <mergeCell ref="F18:F22"/>
    <mergeCell ref="A24:F24"/>
    <mergeCell ref="A3:D3"/>
    <mergeCell ref="A4:D4"/>
    <mergeCell ref="B11:C11"/>
    <mergeCell ref="B12:C12"/>
    <mergeCell ref="B13:C13"/>
    <mergeCell ref="E18:E22"/>
    <mergeCell ref="B103:D103"/>
    <mergeCell ref="E74:E92"/>
    <mergeCell ref="E70:E72"/>
    <mergeCell ref="E61:E65"/>
    <mergeCell ref="E55:E59"/>
    <mergeCell ref="B99:D99"/>
    <mergeCell ref="A55:C55"/>
    <mergeCell ref="D55:D59"/>
    <mergeCell ref="A100:A102"/>
    <mergeCell ref="B100:B102"/>
    <mergeCell ref="C100:C102"/>
    <mergeCell ref="D100:D102"/>
    <mergeCell ref="D67:D68"/>
    <mergeCell ref="D25:D27"/>
    <mergeCell ref="A46:C46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Вишневая 9</vt:lpstr>
      <vt:lpstr>'Вишневая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2018-12-12T04:57:01Z</dcterms:created>
  <dcterms:modified xsi:type="dcterms:W3CDTF">2020-03-19T23:57:58Z</dcterms:modified>
</cp:coreProperties>
</file>