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Отчет по перечн работ 2019 г пр\ООО УК Концепт -1\"/>
    </mc:Choice>
  </mc:AlternateContent>
  <bookViews>
    <workbookView xWindow="0" yWindow="0" windowWidth="13728" windowHeight="8280"/>
  </bookViews>
  <sheets>
    <sheet name="Батарейная 4 (2)" sheetId="2" r:id="rId1"/>
  </sheets>
  <definedNames>
    <definedName name="_xlnm.Print_Area" localSheetId="0">'Батарейная 4 (2)'!$A$1:$F$125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4" i="2" l="1"/>
  <c r="B124" i="2"/>
  <c r="D123" i="2"/>
  <c r="D121" i="2"/>
  <c r="D119" i="2"/>
  <c r="D117" i="2"/>
  <c r="D124" i="2" s="1"/>
  <c r="D115" i="2"/>
  <c r="D17" i="2" l="1"/>
  <c r="H104" i="2"/>
  <c r="D105" i="2" s="1"/>
  <c r="F104" i="2"/>
  <c r="D103" i="2"/>
  <c r="D81" i="2"/>
  <c r="D77" i="2"/>
  <c r="D74" i="2"/>
  <c r="D68" i="2"/>
  <c r="D62" i="2"/>
  <c r="D57" i="2"/>
  <c r="D52" i="2"/>
  <c r="D48" i="2"/>
  <c r="D46" i="2"/>
  <c r="D45" i="2"/>
  <c r="D29" i="2"/>
  <c r="D27" i="2"/>
  <c r="D24" i="2"/>
  <c r="D22" i="2"/>
  <c r="D102" i="2" l="1"/>
  <c r="D104" i="2"/>
</calcChain>
</file>

<file path=xl/sharedStrings.xml><?xml version="1.0" encoding="utf-8"?>
<sst xmlns="http://schemas.openxmlformats.org/spreadsheetml/2006/main" count="238" uniqueCount="158">
  <si>
    <t>Перечень работ и услуг по содержанию и ремонту общего имущества в многоквартирном доме № 4 по ул. Батарейная</t>
  </si>
  <si>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</si>
  <si>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</si>
  <si>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</si>
  <si>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</si>
  <si>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</si>
  <si>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>1.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</si>
  <si>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</si>
  <si>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</si>
  <si>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2.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</si>
  <si>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</si>
  <si>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</si>
  <si>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>3.</t>
  </si>
  <si>
    <t xml:space="preserve">Проверка и при необходимости очистка кровли от скопления снега </t>
  </si>
  <si>
    <t>4.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</si>
  <si>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</si>
  <si>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>5.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</si>
  <si>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</si>
  <si>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6.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</si>
  <si>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</si>
  <si>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</si>
  <si>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</si>
  <si>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</si>
  <si>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</si>
  <si>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1 раз в месяц в теплый период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</si>
  <si>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</si>
  <si>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дома, дезинфекция септиков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</si>
  <si>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</si>
  <si>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</si>
  <si>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</si>
  <si>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</si>
  <si>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</si>
  <si>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</si>
  <si>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Уборка газонов</t>
  </si>
  <si>
    <t>Выкашивание газонов</t>
  </si>
  <si>
    <t>2 раза в сезон</t>
  </si>
  <si>
    <t xml:space="preserve">5. </t>
  </si>
  <si>
    <t>Прочистка ливневой канализации</t>
  </si>
  <si>
    <t>1 раз в сезон</t>
  </si>
  <si>
    <t>Уборка крыльца и площадки перед входом в подъезд, очистка металлической решетки и приямка</t>
  </si>
  <si>
    <t>3 раза в неделю</t>
  </si>
  <si>
    <t>ежедневно</t>
  </si>
  <si>
    <t>Завоз , с полной заменой песка, в детскую песочницу.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</si>
  <si>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</si>
  <si>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</si>
  <si>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</si>
  <si>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</si>
  <si>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</si>
  <si>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</si>
  <si>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</si>
  <si>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</si>
  <si>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</si>
  <si>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</si>
  <si>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</si>
  <si>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</si>
  <si>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</si>
  <si>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</si>
  <si>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 xml:space="preserve">Устранение аварийных ситуаций водопровода </t>
  </si>
  <si>
    <t>По мере необходимости и (немедленно)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</si>
  <si>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</si>
  <si>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</si>
  <si>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</si>
  <si>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</si>
  <si>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</si>
  <si>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</si>
  <si>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 xml:space="preserve">Контроль состояния и восстановление исправности элементов внутренней канализации, канализационных вытяжек </t>
  </si>
  <si>
    <t>Промывка участков водопровода после выполнения ремонтно-восстановительных работ на водопроводе</t>
  </si>
  <si>
    <t>Устранение аварийных ситуаций системы канализации</t>
  </si>
  <si>
    <t>Содержание системы отопления</t>
  </si>
  <si>
    <t>Испытание на прочность и плотность (гидравлические испытания) узлов вода и систем отопления, промывка и регулирование систем отопления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</si>
  <si>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</si>
  <si>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</si>
  <si>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 xml:space="preserve">Промывка централизованных систем теплоснабжения для удаления накипно-коррозийных отложений </t>
  </si>
  <si>
    <t>Оборудование теплового узла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</si>
  <si>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</si>
  <si>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</si>
  <si>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Контроль состояния и замена неисправных контрольно-измерительных приборов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</si>
  <si>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</si>
  <si>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Устранение аварийных ситуаций системы электроснабжения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</si>
  <si>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</si>
  <si>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</si>
  <si>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 xml:space="preserve">По мере необходимости 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</si>
  <si>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</si>
  <si>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</si>
  <si>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</si>
  <si>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</si>
  <si>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</si>
  <si>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</si>
  <si>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</si>
  <si>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</si>
  <si>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</si>
  <si>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</si>
  <si>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</si>
  <si>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</si>
  <si>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</si>
  <si>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</si>
  <si>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</si>
  <si>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</si>
  <si>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</si>
  <si>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</si>
  <si>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</si>
  <si>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</si>
  <si>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</si>
  <si>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</si>
  <si>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</si>
  <si>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</si>
  <si>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</si>
  <si>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</si>
  <si>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</si>
  <si>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</si>
  <si>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</si>
  <si>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</si>
  <si>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</si>
  <si>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</si>
  <si>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</si>
  <si>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Устройство заборчика для клумбы -24пм</t>
  </si>
  <si>
    <t>Демонтаж и монтаж окон ПВХ-5шт</t>
  </si>
  <si>
    <t>Всего в год руб. за ____4072,4_ кв.м.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</si>
  <si>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</si>
  <si>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Начисление и сбор платы за жилищные услуги, взыскание задолженности по оплате, проведение текущей сверки расчетов</t>
  </si>
  <si>
    <t>Организация накопления отходов I - IV классов опасности (отработанных ртутьсодержащих ламп и др.) и их передача в организации, имеющие лицензии на осуществление деятельности по сбору, транспортированию, обработке, утилизации, обезвреживанию, размещению таких отходов.</t>
  </si>
  <si>
    <t>по мере накопления</t>
  </si>
  <si>
    <t xml:space="preserve">         Работы по организации и содержанию мест (площадок) накопления твердых коммунальных отходов, включая обслуживание и очистку контейнерных площадок.</t>
  </si>
  <si>
    <t xml:space="preserve">Отчет о выполненных работах и оказанных услугах по содержанию общего имущества </t>
  </si>
  <si>
    <t>Год постройки</t>
  </si>
  <si>
    <t>Год первого планируемого капитального ремонта в соответствии с региональной программой</t>
  </si>
  <si>
    <t>2026г-2028г</t>
  </si>
  <si>
    <t>Количество этажей</t>
  </si>
  <si>
    <t>Количество подъездов</t>
  </si>
  <si>
    <t>Количество квартир</t>
  </si>
  <si>
    <t>Общая жиая площадь МКД     кв.м.</t>
  </si>
  <si>
    <t>Площадь лестничных клеток, тамбуров  кв.м.</t>
  </si>
  <si>
    <t xml:space="preserve">Площадь подвальных помещений,                  кв.м.       </t>
  </si>
  <si>
    <t>Сбор и вывоз твердых бытовых отходов</t>
  </si>
  <si>
    <t>Вывоз твердых бытовых отходов</t>
  </si>
  <si>
    <t>Вывоз крупногабаритного мусора</t>
  </si>
  <si>
    <t>Уборка контейнерных площадок, расположенных на придомовой территории многоквартирного дома</t>
  </si>
  <si>
    <t>Ремонт козырьков над входами в подъезд-4шт</t>
  </si>
  <si>
    <t>октябрь-сентябрь</t>
  </si>
  <si>
    <t>Ремонт панельных  швов-35пм</t>
  </si>
  <si>
    <t>Устройство водоотведения и отсыпка двора</t>
  </si>
  <si>
    <t>Адрес МКД</t>
  </si>
  <si>
    <t>Сведения за 2019 год о начислении платы за жилищные услуги.</t>
  </si>
  <si>
    <t>Сумма начислений, руб.</t>
  </si>
  <si>
    <t>Сумма оплаты , руб.</t>
  </si>
  <si>
    <t>Батарейная, 4</t>
  </si>
  <si>
    <t>ХВ на содержание о/и</t>
  </si>
  <si>
    <t>ХВ для нагрева ГВ на содержание о/и</t>
  </si>
  <si>
    <t>Тепловая энергия на подогрев ХВ для ГВ на сод. о/и</t>
  </si>
  <si>
    <t>Содержание и ремонт общего имущества МКД</t>
  </si>
  <si>
    <t>Итого:</t>
  </si>
  <si>
    <t>Сумма задолженности, руб.</t>
  </si>
  <si>
    <r>
      <t xml:space="preserve">многоквартирного дома </t>
    </r>
    <r>
      <rPr>
        <b/>
        <u/>
        <sz val="11"/>
        <color theme="1"/>
        <rFont val="Times New Roman"/>
        <family val="1"/>
        <charset val="204"/>
      </rPr>
      <t>№ 4 по ул. Батарейная</t>
    </r>
    <r>
      <rPr>
        <b/>
        <sz val="11"/>
        <color theme="1"/>
        <rFont val="Times New Roman"/>
        <family val="1"/>
        <charset val="204"/>
      </rPr>
      <t xml:space="preserve"> города Белогорска </t>
    </r>
  </si>
  <si>
    <r>
      <t xml:space="preserve">за период </t>
    </r>
    <r>
      <rPr>
        <b/>
        <u/>
        <sz val="11"/>
        <color theme="1"/>
        <rFont val="Times New Roman"/>
        <family val="1"/>
        <charset val="204"/>
      </rPr>
      <t>с 01 января по 31 декабря 2019года</t>
    </r>
  </si>
  <si>
    <t>Аренда общего имущества МКД</t>
  </si>
  <si>
    <t xml:space="preserve">        </t>
  </si>
  <si>
    <t>Фактическое выполнение работ и  услуг в 2019г., руб.</t>
  </si>
  <si>
    <t>Плановая стоимость работ и услуг на 2019г.,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</si>
</sst>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</font>
    <font>
      <sz val="8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name val="Arial"/>
      <family val="2"/>
    </font>
    <font>
      <sz val="9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u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9" fillId="0" borderId="0"/>
    <xf numFmtId="0" fontId="9" fillId="0" borderId="0"/>
  </cellStyleXfs>
  <cellXfs count="136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7" xfId="0" applyFont="1" applyBorder="1" applyAlignment="1">
      <alignment vertical="center" wrapText="1"/>
    </xf>
    <xf numFmtId="0" fontId="3" fillId="0" borderId="7" xfId="0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0" fontId="4" fillId="0" borderId="9" xfId="0" applyFont="1" applyBorder="1" applyAlignment="1">
      <alignment horizontal="center" wrapText="1"/>
    </xf>
    <xf numFmtId="0" fontId="6" fillId="0" borderId="28" xfId="0" applyFont="1" applyBorder="1" applyAlignment="1">
      <alignment vertical="top" wrapText="1"/>
    </xf>
    <xf numFmtId="0" fontId="7" fillId="0" borderId="28" xfId="0" applyFont="1" applyBorder="1" applyAlignment="1">
      <alignment vertical="top" wrapText="1"/>
    </xf>
    <xf numFmtId="0" fontId="2" fillId="0" borderId="29" xfId="0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2" fillId="0" borderId="30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top" wrapText="1"/>
    </xf>
    <xf numFmtId="0" fontId="0" fillId="0" borderId="7" xfId="0" applyNumberFormat="1" applyBorder="1" applyAlignment="1">
      <alignment wrapText="1"/>
    </xf>
    <xf numFmtId="0" fontId="2" fillId="0" borderId="22" xfId="0" applyFont="1" applyBorder="1" applyAlignment="1">
      <alignment horizontal="center" vertical="center" wrapText="1"/>
    </xf>
    <xf numFmtId="2" fontId="2" fillId="0" borderId="8" xfId="0" applyNumberFormat="1" applyFont="1" applyBorder="1" applyAlignment="1">
      <alignment horizontal="center" vertical="top" wrapText="1"/>
    </xf>
    <xf numFmtId="2" fontId="3" fillId="0" borderId="22" xfId="0" applyNumberFormat="1" applyFont="1" applyBorder="1" applyAlignment="1">
      <alignment horizontal="center" vertical="center" wrapText="1"/>
    </xf>
    <xf numFmtId="2" fontId="4" fillId="0" borderId="7" xfId="0" applyNumberFormat="1" applyFont="1" applyBorder="1" applyAlignment="1">
      <alignment horizontal="center" wrapText="1"/>
    </xf>
    <xf numFmtId="2" fontId="4" fillId="0" borderId="15" xfId="0" applyNumberFormat="1" applyFont="1" applyBorder="1" applyAlignment="1">
      <alignment horizontal="center" wrapText="1"/>
    </xf>
    <xf numFmtId="2" fontId="6" fillId="0" borderId="28" xfId="0" applyNumberFormat="1" applyFont="1" applyBorder="1" applyAlignment="1">
      <alignment horizontal="center" vertical="top" wrapText="1"/>
    </xf>
    <xf numFmtId="2" fontId="0" fillId="0" borderId="0" xfId="0" applyNumberFormat="1" applyAlignment="1">
      <alignment horizontal="center"/>
    </xf>
    <xf numFmtId="0" fontId="0" fillId="0" borderId="7" xfId="0" applyBorder="1" applyAlignment="1">
      <alignment wrapText="1"/>
    </xf>
    <xf numFmtId="0" fontId="8" fillId="0" borderId="0" xfId="0" applyFont="1" applyBorder="1" applyAlignment="1">
      <alignment horizontal="center" wrapText="1"/>
    </xf>
    <xf numFmtId="2" fontId="2" fillId="0" borderId="8" xfId="0" applyNumberFormat="1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2" fontId="2" fillId="0" borderId="7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2" fontId="2" fillId="0" borderId="32" xfId="0" applyNumberFormat="1" applyFont="1" applyBorder="1" applyAlignment="1">
      <alignment horizontal="center" vertical="center" wrapText="1"/>
    </xf>
    <xf numFmtId="2" fontId="3" fillId="0" borderId="24" xfId="0" applyNumberFormat="1" applyFont="1" applyBorder="1" applyAlignment="1">
      <alignment horizontal="center" vertical="center" wrapText="1"/>
    </xf>
    <xf numFmtId="2" fontId="2" fillId="0" borderId="28" xfId="0" applyNumberFormat="1" applyFont="1" applyBorder="1" applyAlignment="1">
      <alignment horizontal="center" vertical="top" wrapText="1"/>
    </xf>
    <xf numFmtId="2" fontId="2" fillId="0" borderId="28" xfId="0" applyNumberFormat="1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2" fontId="4" fillId="0" borderId="19" xfId="0" applyNumberFormat="1" applyFont="1" applyBorder="1" applyAlignment="1">
      <alignment horizontal="center" wrapText="1"/>
    </xf>
    <xf numFmtId="2" fontId="4" fillId="0" borderId="8" xfId="0" applyNumberFormat="1" applyFont="1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8" fillId="0" borderId="8" xfId="0" applyFont="1" applyFill="1" applyBorder="1" applyAlignment="1">
      <alignment horizontal="left" vertical="top" wrapText="1"/>
    </xf>
    <xf numFmtId="0" fontId="8" fillId="0" borderId="10" xfId="0" applyFont="1" applyBorder="1"/>
    <xf numFmtId="0" fontId="0" fillId="0" borderId="0" xfId="0" applyFont="1"/>
    <xf numFmtId="0" fontId="11" fillId="0" borderId="0" xfId="0" applyFont="1" applyAlignment="1">
      <alignment horizontal="right"/>
    </xf>
    <xf numFmtId="0" fontId="0" fillId="0" borderId="0" xfId="0" applyFont="1" applyAlignment="1">
      <alignment horizontal="center"/>
    </xf>
    <xf numFmtId="0" fontId="11" fillId="0" borderId="0" xfId="0" applyFont="1" applyFill="1" applyAlignment="1">
      <alignment horizontal="center"/>
    </xf>
    <xf numFmtId="0" fontId="11" fillId="0" borderId="0" xfId="0" applyFont="1" applyFill="1" applyAlignment="1">
      <alignment horizontal="right"/>
    </xf>
    <xf numFmtId="0" fontId="0" fillId="0" borderId="0" xfId="0" applyFont="1" applyAlignment="1">
      <alignment horizontal="right"/>
    </xf>
    <xf numFmtId="0" fontId="10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/>
    </xf>
    <xf numFmtId="4" fontId="8" fillId="0" borderId="7" xfId="0" applyNumberFormat="1" applyFont="1" applyBorder="1" applyAlignment="1">
      <alignment horizontal="center"/>
    </xf>
    <xf numFmtId="4" fontId="8" fillId="2" borderId="7" xfId="0" applyNumberFormat="1" applyFont="1" applyFill="1" applyBorder="1" applyAlignment="1">
      <alignment horizontal="center"/>
    </xf>
    <xf numFmtId="4" fontId="0" fillId="0" borderId="0" xfId="0" applyNumberFormat="1"/>
    <xf numFmtId="4" fontId="10" fillId="2" borderId="7" xfId="1" applyNumberFormat="1" applyFont="1" applyFill="1" applyBorder="1" applyAlignment="1">
      <alignment horizontal="center" vertical="top"/>
    </xf>
    <xf numFmtId="4" fontId="10" fillId="2" borderId="7" xfId="2" applyNumberFormat="1" applyFont="1" applyFill="1" applyBorder="1" applyAlignment="1">
      <alignment horizontal="center" vertical="top"/>
    </xf>
    <xf numFmtId="0" fontId="15" fillId="0" borderId="7" xfId="0" applyFont="1" applyBorder="1" applyAlignment="1">
      <alignment horizontal="left"/>
    </xf>
    <xf numFmtId="4" fontId="15" fillId="0" borderId="7" xfId="0" applyNumberFormat="1" applyFont="1" applyFill="1" applyBorder="1" applyAlignment="1">
      <alignment horizontal="center"/>
    </xf>
    <xf numFmtId="0" fontId="14" fillId="0" borderId="0" xfId="0" applyFont="1"/>
    <xf numFmtId="4" fontId="10" fillId="2" borderId="15" xfId="2" applyNumberFormat="1" applyFont="1" applyFill="1" applyBorder="1" applyAlignment="1">
      <alignment horizontal="center" vertical="top"/>
    </xf>
    <xf numFmtId="4" fontId="10" fillId="2" borderId="18" xfId="2" applyNumberFormat="1" applyFont="1" applyFill="1" applyBorder="1" applyAlignment="1">
      <alignment horizontal="center" vertical="top"/>
    </xf>
    <xf numFmtId="4" fontId="10" fillId="2" borderId="37" xfId="2" applyNumberFormat="1" applyFont="1" applyFill="1" applyBorder="1" applyAlignment="1">
      <alignment horizontal="center" vertical="top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2" fontId="2" fillId="0" borderId="8" xfId="0" applyNumberFormat="1" applyFont="1" applyBorder="1" applyAlignment="1">
      <alignment horizontal="center" vertical="center" wrapText="1"/>
    </xf>
    <xf numFmtId="2" fontId="2" fillId="0" borderId="10" xfId="0" applyNumberFormat="1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2" fontId="2" fillId="0" borderId="24" xfId="0" applyNumberFormat="1" applyFont="1" applyBorder="1" applyAlignment="1">
      <alignment horizontal="center" vertical="center" wrapText="1"/>
    </xf>
    <xf numFmtId="2" fontId="2" fillId="0" borderId="14" xfId="0" applyNumberFormat="1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2" fontId="2" fillId="0" borderId="4" xfId="0" applyNumberFormat="1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2" fontId="2" fillId="0" borderId="5" xfId="0" applyNumberFormat="1" applyFont="1" applyBorder="1" applyAlignment="1">
      <alignment horizontal="center" vertical="center" wrapText="1"/>
    </xf>
    <xf numFmtId="2" fontId="2" fillId="0" borderId="9" xfId="0" applyNumberFormat="1" applyFont="1" applyBorder="1" applyAlignment="1">
      <alignment horizontal="center" vertical="center" wrapText="1"/>
    </xf>
    <xf numFmtId="2" fontId="2" fillId="0" borderId="13" xfId="0" applyNumberFormat="1" applyFont="1" applyBorder="1" applyAlignment="1">
      <alignment horizontal="center" vertical="center" wrapText="1"/>
    </xf>
    <xf numFmtId="2" fontId="2" fillId="0" borderId="28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11" fillId="0" borderId="0" xfId="0" applyFont="1" applyFill="1" applyAlignment="1">
      <alignment horizontal="center"/>
    </xf>
    <xf numFmtId="0" fontId="1" fillId="0" borderId="0" xfId="0" applyFont="1" applyAlignment="1">
      <alignment horizontal="center" wrapText="1"/>
    </xf>
    <xf numFmtId="0" fontId="10" fillId="0" borderId="15" xfId="0" applyFont="1" applyFill="1" applyBorder="1" applyAlignment="1">
      <alignment horizontal="center" vertical="top"/>
    </xf>
    <xf numFmtId="0" fontId="10" fillId="0" borderId="18" xfId="0" applyFont="1" applyFill="1" applyBorder="1" applyAlignment="1">
      <alignment horizontal="center" vertical="top"/>
    </xf>
    <xf numFmtId="0" fontId="10" fillId="0" borderId="37" xfId="0" applyFont="1" applyFill="1" applyBorder="1" applyAlignment="1">
      <alignment horizontal="center" vertical="top"/>
    </xf>
    <xf numFmtId="0" fontId="10" fillId="0" borderId="15" xfId="0" applyFont="1" applyFill="1" applyBorder="1" applyAlignment="1">
      <alignment horizontal="center" vertical="top" wrapText="1"/>
    </xf>
    <xf numFmtId="0" fontId="10" fillId="0" borderId="18" xfId="0" applyFont="1" applyFill="1" applyBorder="1" applyAlignment="1">
      <alignment horizontal="center" vertical="top" wrapText="1"/>
    </xf>
    <xf numFmtId="0" fontId="10" fillId="0" borderId="37" xfId="0" applyFont="1" applyFill="1" applyBorder="1" applyAlignment="1">
      <alignment horizontal="center" vertical="top" wrapText="1"/>
    </xf>
    <xf numFmtId="0" fontId="10" fillId="2" borderId="15" xfId="0" applyFont="1" applyFill="1" applyBorder="1" applyAlignment="1">
      <alignment horizontal="center" vertical="top" wrapText="1"/>
    </xf>
    <xf numFmtId="0" fontId="10" fillId="2" borderId="18" xfId="0" applyFont="1" applyFill="1" applyBorder="1" applyAlignment="1">
      <alignment horizontal="center" vertical="top" wrapText="1"/>
    </xf>
    <xf numFmtId="0" fontId="10" fillId="2" borderId="37" xfId="0" applyFont="1" applyFill="1" applyBorder="1" applyAlignment="1">
      <alignment horizontal="center" vertical="top" wrapText="1"/>
    </xf>
    <xf numFmtId="0" fontId="10" fillId="0" borderId="8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15" fillId="0" borderId="19" xfId="0" applyFont="1" applyBorder="1" applyAlignment="1">
      <alignment horizontal="center" vertical="center" wrapText="1"/>
    </xf>
    <xf numFmtId="0" fontId="15" fillId="0" borderId="33" xfId="0" applyFont="1" applyBorder="1" applyAlignment="1">
      <alignment horizontal="center" vertical="center" wrapText="1"/>
    </xf>
    <xf numFmtId="0" fontId="15" fillId="0" borderId="34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 wrapText="1"/>
    </xf>
    <xf numFmtId="0" fontId="15" fillId="0" borderId="35" xfId="0" applyFont="1" applyBorder="1" applyAlignment="1">
      <alignment horizontal="center" vertical="center" wrapText="1"/>
    </xf>
    <xf numFmtId="0" fontId="15" fillId="0" borderId="36" xfId="0" applyFont="1" applyBorder="1" applyAlignment="1">
      <alignment horizontal="center" vertical="center" wrapText="1"/>
    </xf>
  </cellXfs>
  <cellStyles count="3">
    <cellStyle name="Обычный" xfId="0" builtinId="0"/>
    <cellStyle name="Обычный_горэнерго" xfId="1"/>
    <cellStyle name="Обычный_Лист1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29"/>
  <sheetViews>
    <sheetView tabSelected="1" topLeftCell="A97" zoomScaleNormal="100" workbookViewId="0">
      <selection activeCell="G111" sqref="G111"/>
    </sheetView>
  </sheetViews>
  <sheetFormatPr defaultRowHeight="14.4" x14ac:dyDescent="0.3"/>
  <cols>
    <col min="1" max="1" width="10.21875" style="20" customWidth="1"/>
    <col min="2" max="2" width="43" customWidth="1"/>
    <col min="3" max="3" width="18" customWidth="1"/>
    <col min="4" max="5" width="14.5546875" style="30" customWidth="1"/>
    <col min="6" max="6" width="9.33203125" style="20" hidden="1" customWidth="1"/>
    <col min="7" max="7" width="10.109375" customWidth="1"/>
    <col min="8" max="8" width="0.33203125" customWidth="1"/>
    <col min="9" max="9" width="9" hidden="1" customWidth="1"/>
    <col min="10" max="10" width="8.77734375" customWidth="1"/>
    <col min="11" max="11" width="13.6640625" customWidth="1"/>
  </cols>
  <sheetData>
    <row r="2" spans="1:9" x14ac:dyDescent="0.3">
      <c r="A2" s="115" t="s">
        <v>123</v>
      </c>
      <c r="B2" s="115"/>
      <c r="C2" s="115"/>
      <c r="D2" s="115"/>
      <c r="E2" s="115"/>
      <c r="F2" s="115"/>
    </row>
    <row r="3" spans="1:9" x14ac:dyDescent="0.3">
      <c r="A3" s="115" t="s">
        <v>152</v>
      </c>
      <c r="B3" s="115"/>
      <c r="C3" s="115"/>
      <c r="D3" s="115"/>
      <c r="E3" s="115"/>
      <c r="F3" s="115"/>
    </row>
    <row r="4" spans="1:9" x14ac:dyDescent="0.3">
      <c r="A4" s="115" t="s">
        <v>153</v>
      </c>
      <c r="B4" s="115"/>
      <c r="C4" s="115"/>
      <c r="D4" s="115"/>
      <c r="E4" s="115"/>
      <c r="F4" s="115"/>
      <c r="G4" s="32"/>
    </row>
    <row r="5" spans="1:9" x14ac:dyDescent="0.3">
      <c r="A5" s="54"/>
      <c r="B5" s="55"/>
      <c r="C5" s="55" t="s">
        <v>124</v>
      </c>
      <c r="D5" s="54"/>
      <c r="E5" s="56">
        <v>1989</v>
      </c>
      <c r="F5" s="54">
        <v>1989</v>
      </c>
    </row>
    <row r="6" spans="1:9" x14ac:dyDescent="0.3">
      <c r="A6" s="116" t="s">
        <v>125</v>
      </c>
      <c r="B6" s="116"/>
      <c r="C6" s="116"/>
      <c r="D6" s="116"/>
      <c r="E6" s="57" t="s">
        <v>126</v>
      </c>
      <c r="F6" s="58" t="s">
        <v>126</v>
      </c>
    </row>
    <row r="7" spans="1:9" x14ac:dyDescent="0.3">
      <c r="A7" s="54"/>
      <c r="B7" s="55"/>
      <c r="C7" s="55" t="s">
        <v>127</v>
      </c>
      <c r="D7" s="54"/>
      <c r="E7" s="56">
        <v>5</v>
      </c>
      <c r="F7" s="54">
        <v>5</v>
      </c>
    </row>
    <row r="8" spans="1:9" x14ac:dyDescent="0.3">
      <c r="A8" s="54"/>
      <c r="B8" s="55"/>
      <c r="C8" s="55" t="s">
        <v>128</v>
      </c>
      <c r="D8" s="54"/>
      <c r="E8" s="56">
        <v>4</v>
      </c>
      <c r="F8" s="54">
        <v>4</v>
      </c>
    </row>
    <row r="9" spans="1:9" x14ac:dyDescent="0.3">
      <c r="A9" s="54"/>
      <c r="B9" s="55"/>
      <c r="C9" s="55" t="s">
        <v>129</v>
      </c>
      <c r="D9" s="54"/>
      <c r="E9" s="56">
        <v>80</v>
      </c>
      <c r="F9" s="54">
        <v>80</v>
      </c>
    </row>
    <row r="10" spans="1:9" x14ac:dyDescent="0.3">
      <c r="A10" s="54"/>
      <c r="B10" s="55"/>
      <c r="C10" s="55" t="s">
        <v>130</v>
      </c>
      <c r="D10" s="54"/>
      <c r="E10" s="56">
        <v>4072.4</v>
      </c>
      <c r="F10" s="54">
        <v>4072.4</v>
      </c>
    </row>
    <row r="11" spans="1:9" x14ac:dyDescent="0.3">
      <c r="A11" s="54"/>
      <c r="B11" s="55"/>
      <c r="C11" s="55" t="s">
        <v>131</v>
      </c>
      <c r="D11" s="54"/>
      <c r="E11" s="56">
        <v>475.1</v>
      </c>
      <c r="F11" s="54">
        <v>475.1</v>
      </c>
    </row>
    <row r="12" spans="1:9" x14ac:dyDescent="0.3">
      <c r="A12" s="54"/>
      <c r="B12" s="55"/>
      <c r="C12" s="55" t="s">
        <v>132</v>
      </c>
      <c r="D12" s="54"/>
      <c r="E12" s="56">
        <v>895.3</v>
      </c>
      <c r="F12" s="59">
        <v>895.3</v>
      </c>
    </row>
    <row r="13" spans="1:9" ht="14.4" customHeight="1" thickBot="1" x14ac:dyDescent="0.35"/>
    <row r="14" spans="1:9" ht="2.4" hidden="1" customHeight="1" thickBot="1" x14ac:dyDescent="0.35">
      <c r="A14" s="117" t="s">
        <v>0</v>
      </c>
      <c r="B14" s="117"/>
      <c r="C14" s="117"/>
      <c r="D14" s="117"/>
      <c r="E14" s="117"/>
      <c r="F14" s="117"/>
      <c r="I14">
        <v>4072.4</v>
      </c>
    </row>
    <row r="15" spans="1:9" ht="129" customHeight="1" thickBot="1" x14ac:dyDescent="0.35">
      <c r="A15" s="48" t="s">
        <v>1</v>
      </c>
      <c r="B15" s="1" t="s">
        <v>2</v>
      </c>
      <c r="C15" s="1" t="s">
        <v>3</v>
      </c>
      <c r="D15" s="47" t="s">
        <v>157</v>
      </c>
      <c r="E15" s="47" t="s">
        <v>156</v>
      </c>
      <c r="F15" s="2" t="s">
        <v>4</v>
      </c>
    </row>
    <row r="16" spans="1:9" x14ac:dyDescent="0.3">
      <c r="A16" s="102" t="s">
        <v>5</v>
      </c>
      <c r="B16" s="103"/>
      <c r="C16" s="103"/>
      <c r="D16" s="103"/>
      <c r="E16" s="114"/>
      <c r="F16" s="105"/>
    </row>
    <row r="17" spans="1:6" ht="93" customHeight="1" x14ac:dyDescent="0.3">
      <c r="A17" s="35" t="s">
        <v>6</v>
      </c>
      <c r="B17" s="37" t="s">
        <v>7</v>
      </c>
      <c r="C17" s="36" t="s">
        <v>8</v>
      </c>
      <c r="D17" s="77">
        <f>I14*F17*12</f>
        <v>36651.600000000006</v>
      </c>
      <c r="E17" s="77">
        <v>36651.600000000006</v>
      </c>
      <c r="F17" s="88">
        <v>0.75</v>
      </c>
    </row>
    <row r="18" spans="1:6" ht="42.75" customHeight="1" x14ac:dyDescent="0.3">
      <c r="A18" s="35" t="s">
        <v>9</v>
      </c>
      <c r="B18" s="37" t="s">
        <v>10</v>
      </c>
      <c r="C18" s="36" t="s">
        <v>11</v>
      </c>
      <c r="D18" s="78"/>
      <c r="E18" s="78"/>
      <c r="F18" s="88"/>
    </row>
    <row r="19" spans="1:6" ht="30.75" customHeight="1" x14ac:dyDescent="0.3">
      <c r="A19" s="35" t="s">
        <v>12</v>
      </c>
      <c r="B19" s="37" t="s">
        <v>13</v>
      </c>
      <c r="C19" s="36" t="s">
        <v>11</v>
      </c>
      <c r="D19" s="78"/>
      <c r="E19" s="78"/>
      <c r="F19" s="88"/>
    </row>
    <row r="20" spans="1:6" ht="40.5" customHeight="1" x14ac:dyDescent="0.3">
      <c r="A20" s="35" t="s">
        <v>14</v>
      </c>
      <c r="B20" s="37" t="s">
        <v>15</v>
      </c>
      <c r="C20" s="36" t="s">
        <v>11</v>
      </c>
      <c r="D20" s="78"/>
      <c r="E20" s="78"/>
      <c r="F20" s="88"/>
    </row>
    <row r="21" spans="1:6" ht="55.5" customHeight="1" x14ac:dyDescent="0.3">
      <c r="A21" s="35" t="s">
        <v>16</v>
      </c>
      <c r="B21" s="37" t="s">
        <v>17</v>
      </c>
      <c r="C21" s="36" t="s">
        <v>11</v>
      </c>
      <c r="D21" s="79"/>
      <c r="E21" s="79"/>
      <c r="F21" s="88"/>
    </row>
    <row r="22" spans="1:6" ht="32.25" customHeight="1" thickBot="1" x14ac:dyDescent="0.35">
      <c r="A22" s="3" t="s">
        <v>18</v>
      </c>
      <c r="B22" s="4" t="s">
        <v>19</v>
      </c>
      <c r="C22" s="5"/>
      <c r="D22" s="25">
        <f>F22*I14*12</f>
        <v>4886.88</v>
      </c>
      <c r="E22" s="45">
        <v>4886.88</v>
      </c>
      <c r="F22" s="7">
        <v>0.1</v>
      </c>
    </row>
    <row r="23" spans="1:6" x14ac:dyDescent="0.3">
      <c r="A23" s="102" t="s">
        <v>20</v>
      </c>
      <c r="B23" s="103"/>
      <c r="C23" s="103"/>
      <c r="D23" s="103"/>
      <c r="E23" s="104"/>
      <c r="F23" s="105"/>
    </row>
    <row r="24" spans="1:6" ht="35.25" customHeight="1" x14ac:dyDescent="0.3">
      <c r="A24" s="35" t="s">
        <v>6</v>
      </c>
      <c r="B24" s="37" t="s">
        <v>21</v>
      </c>
      <c r="C24" s="36" t="s">
        <v>22</v>
      </c>
      <c r="D24" s="93">
        <f>I14*12*F24</f>
        <v>51312.240000000005</v>
      </c>
      <c r="E24" s="77">
        <v>51312.240000000005</v>
      </c>
      <c r="F24" s="88">
        <v>1.05</v>
      </c>
    </row>
    <row r="25" spans="1:6" ht="37.5" customHeight="1" x14ac:dyDescent="0.3">
      <c r="A25" s="35" t="s">
        <v>9</v>
      </c>
      <c r="B25" s="37" t="s">
        <v>23</v>
      </c>
      <c r="C25" s="36" t="s">
        <v>24</v>
      </c>
      <c r="D25" s="93"/>
      <c r="E25" s="78"/>
      <c r="F25" s="88"/>
    </row>
    <row r="26" spans="1:6" ht="78" customHeight="1" x14ac:dyDescent="0.3">
      <c r="A26" s="35" t="s">
        <v>12</v>
      </c>
      <c r="B26" s="37" t="s">
        <v>25</v>
      </c>
      <c r="C26" s="36" t="s">
        <v>24</v>
      </c>
      <c r="D26" s="93"/>
      <c r="E26" s="79"/>
      <c r="F26" s="88"/>
    </row>
    <row r="27" spans="1:6" ht="43.5" customHeight="1" thickBot="1" x14ac:dyDescent="0.35">
      <c r="A27" s="3" t="s">
        <v>14</v>
      </c>
      <c r="B27" s="4" t="s">
        <v>26</v>
      </c>
      <c r="C27" s="39" t="s">
        <v>11</v>
      </c>
      <c r="D27" s="33">
        <f>I14*12*F27</f>
        <v>10262.448</v>
      </c>
      <c r="E27" s="46">
        <v>10262.448</v>
      </c>
      <c r="F27" s="34">
        <v>0.21</v>
      </c>
    </row>
    <row r="28" spans="1:6" x14ac:dyDescent="0.3">
      <c r="A28" s="102" t="s">
        <v>27</v>
      </c>
      <c r="B28" s="103"/>
      <c r="C28" s="103"/>
      <c r="D28" s="106"/>
      <c r="E28" s="107"/>
      <c r="F28" s="105"/>
    </row>
    <row r="29" spans="1:6" x14ac:dyDescent="0.3">
      <c r="A29" s="100" t="s">
        <v>28</v>
      </c>
      <c r="B29" s="101"/>
      <c r="C29" s="108"/>
      <c r="D29" s="77">
        <f>I14*12*F29</f>
        <v>152470.65600000002</v>
      </c>
      <c r="E29" s="77">
        <v>152470.65600000002</v>
      </c>
      <c r="F29" s="109">
        <v>3.12</v>
      </c>
    </row>
    <row r="30" spans="1:6" ht="25.5" customHeight="1" x14ac:dyDescent="0.3">
      <c r="A30" s="35" t="s">
        <v>6</v>
      </c>
      <c r="B30" s="37" t="s">
        <v>29</v>
      </c>
      <c r="C30" s="8" t="s">
        <v>30</v>
      </c>
      <c r="D30" s="78"/>
      <c r="E30" s="78"/>
      <c r="F30" s="109"/>
    </row>
    <row r="31" spans="1:6" ht="51.6" customHeight="1" x14ac:dyDescent="0.3">
      <c r="A31" s="35" t="s">
        <v>9</v>
      </c>
      <c r="B31" s="37" t="s">
        <v>31</v>
      </c>
      <c r="C31" s="8" t="s">
        <v>32</v>
      </c>
      <c r="D31" s="78"/>
      <c r="E31" s="78"/>
      <c r="F31" s="109"/>
    </row>
    <row r="32" spans="1:6" x14ac:dyDescent="0.3">
      <c r="A32" s="35" t="s">
        <v>12</v>
      </c>
      <c r="B32" s="37" t="s">
        <v>33</v>
      </c>
      <c r="C32" s="8" t="s">
        <v>30</v>
      </c>
      <c r="D32" s="78"/>
      <c r="E32" s="78"/>
      <c r="F32" s="109"/>
    </row>
    <row r="33" spans="1:6" ht="25.5" customHeight="1" x14ac:dyDescent="0.3">
      <c r="A33" s="35" t="s">
        <v>14</v>
      </c>
      <c r="B33" s="37" t="s">
        <v>34</v>
      </c>
      <c r="C33" s="8" t="s">
        <v>35</v>
      </c>
      <c r="D33" s="78"/>
      <c r="E33" s="78"/>
      <c r="F33" s="109"/>
    </row>
    <row r="34" spans="1:6" ht="21.75" customHeight="1" x14ac:dyDescent="0.3">
      <c r="A34" s="35" t="s">
        <v>36</v>
      </c>
      <c r="B34" s="37" t="s">
        <v>37</v>
      </c>
      <c r="C34" s="8" t="s">
        <v>38</v>
      </c>
      <c r="D34" s="78"/>
      <c r="E34" s="78"/>
      <c r="F34" s="109"/>
    </row>
    <row r="35" spans="1:6" ht="41.25" customHeight="1" x14ac:dyDescent="0.3">
      <c r="A35" s="35" t="s">
        <v>18</v>
      </c>
      <c r="B35" s="37" t="s">
        <v>39</v>
      </c>
      <c r="C35" s="8" t="s">
        <v>40</v>
      </c>
      <c r="D35" s="78"/>
      <c r="E35" s="78"/>
      <c r="F35" s="109"/>
    </row>
    <row r="36" spans="1:6" ht="59.4" customHeight="1" x14ac:dyDescent="0.3">
      <c r="A36" s="35">
        <v>7</v>
      </c>
      <c r="B36" s="31" t="s">
        <v>122</v>
      </c>
      <c r="C36" s="8" t="s">
        <v>41</v>
      </c>
      <c r="D36" s="78"/>
      <c r="E36" s="78"/>
      <c r="F36" s="109"/>
    </row>
    <row r="37" spans="1:6" ht="27" customHeight="1" x14ac:dyDescent="0.3">
      <c r="A37" s="36">
        <v>8</v>
      </c>
      <c r="B37" s="37" t="s">
        <v>42</v>
      </c>
      <c r="C37" s="9" t="s">
        <v>43</v>
      </c>
      <c r="D37" s="78"/>
      <c r="E37" s="78"/>
      <c r="F37" s="109"/>
    </row>
    <row r="38" spans="1:6" x14ac:dyDescent="0.3">
      <c r="A38" s="111" t="s">
        <v>44</v>
      </c>
      <c r="B38" s="112"/>
      <c r="C38" s="112"/>
      <c r="D38" s="78"/>
      <c r="E38" s="78"/>
      <c r="F38" s="109"/>
    </row>
    <row r="39" spans="1:6" ht="48" customHeight="1" x14ac:dyDescent="0.3">
      <c r="A39" s="35">
        <v>9</v>
      </c>
      <c r="B39" s="37" t="s">
        <v>45</v>
      </c>
      <c r="C39" s="8" t="s">
        <v>46</v>
      </c>
      <c r="D39" s="78"/>
      <c r="E39" s="78"/>
      <c r="F39" s="109"/>
    </row>
    <row r="40" spans="1:6" ht="48.75" customHeight="1" x14ac:dyDescent="0.3">
      <c r="A40" s="35">
        <v>10</v>
      </c>
      <c r="B40" s="37" t="s">
        <v>47</v>
      </c>
      <c r="C40" s="8" t="s">
        <v>46</v>
      </c>
      <c r="D40" s="78"/>
      <c r="E40" s="78"/>
      <c r="F40" s="109"/>
    </row>
    <row r="41" spans="1:6" ht="47.25" customHeight="1" x14ac:dyDescent="0.3">
      <c r="A41" s="35">
        <v>11</v>
      </c>
      <c r="B41" s="37" t="s">
        <v>48</v>
      </c>
      <c r="C41" s="8" t="s">
        <v>30</v>
      </c>
      <c r="D41" s="78"/>
      <c r="E41" s="78"/>
      <c r="F41" s="109"/>
    </row>
    <row r="42" spans="1:6" ht="25.5" customHeight="1" x14ac:dyDescent="0.3">
      <c r="A42" s="35">
        <v>12</v>
      </c>
      <c r="B42" s="37" t="s">
        <v>49</v>
      </c>
      <c r="C42" s="8" t="s">
        <v>30</v>
      </c>
      <c r="D42" s="78"/>
      <c r="E42" s="78"/>
      <c r="F42" s="109"/>
    </row>
    <row r="43" spans="1:6" ht="36.75" customHeight="1" x14ac:dyDescent="0.3">
      <c r="A43" s="35">
        <v>13</v>
      </c>
      <c r="B43" s="37" t="s">
        <v>31</v>
      </c>
      <c r="C43" s="8" t="s">
        <v>50</v>
      </c>
      <c r="D43" s="78"/>
      <c r="E43" s="78"/>
      <c r="F43" s="109"/>
    </row>
    <row r="44" spans="1:6" ht="21.75" customHeight="1" x14ac:dyDescent="0.3">
      <c r="A44" s="3">
        <v>14</v>
      </c>
      <c r="B44" s="4" t="s">
        <v>51</v>
      </c>
      <c r="C44" s="10" t="s">
        <v>30</v>
      </c>
      <c r="D44" s="78"/>
      <c r="E44" s="79"/>
      <c r="F44" s="110"/>
    </row>
    <row r="45" spans="1:6" ht="59.4" customHeight="1" x14ac:dyDescent="0.3">
      <c r="A45" s="35">
        <v>15</v>
      </c>
      <c r="B45" s="31" t="s">
        <v>122</v>
      </c>
      <c r="C45" s="8" t="s">
        <v>41</v>
      </c>
      <c r="D45" s="38">
        <f>F45*9*4072.4</f>
        <v>33719.472000000009</v>
      </c>
      <c r="E45" s="38">
        <v>33719.472000000009</v>
      </c>
      <c r="F45" s="36">
        <v>0.92</v>
      </c>
    </row>
    <row r="46" spans="1:6" ht="99.6" customHeight="1" thickBot="1" x14ac:dyDescent="0.35">
      <c r="A46" s="21">
        <v>16</v>
      </c>
      <c r="B46" s="23" t="s">
        <v>120</v>
      </c>
      <c r="C46" s="24" t="s">
        <v>121</v>
      </c>
      <c r="D46" s="41">
        <f>F46*9*I14</f>
        <v>1099.548</v>
      </c>
      <c r="E46" s="41">
        <v>1099.548</v>
      </c>
      <c r="F46" s="36">
        <v>0.03</v>
      </c>
    </row>
    <row r="47" spans="1:6" x14ac:dyDescent="0.3">
      <c r="A47" s="102" t="s">
        <v>52</v>
      </c>
      <c r="B47" s="103"/>
      <c r="C47" s="103"/>
      <c r="D47" s="113"/>
      <c r="E47" s="104"/>
      <c r="F47" s="105"/>
    </row>
    <row r="48" spans="1:6" x14ac:dyDescent="0.3">
      <c r="A48" s="100" t="s">
        <v>53</v>
      </c>
      <c r="B48" s="101"/>
      <c r="C48" s="101"/>
      <c r="D48" s="93">
        <f>F48*12*I14</f>
        <v>40561.103999999999</v>
      </c>
      <c r="E48" s="77">
        <v>40561.103999999999</v>
      </c>
      <c r="F48" s="88">
        <v>0.83</v>
      </c>
    </row>
    <row r="49" spans="1:6" ht="98.25" customHeight="1" x14ac:dyDescent="0.3">
      <c r="A49" s="35" t="s">
        <v>6</v>
      </c>
      <c r="B49" s="37" t="s">
        <v>54</v>
      </c>
      <c r="C49" s="36" t="s">
        <v>55</v>
      </c>
      <c r="D49" s="93"/>
      <c r="E49" s="78"/>
      <c r="F49" s="88"/>
    </row>
    <row r="50" spans="1:6" ht="60.75" customHeight="1" x14ac:dyDescent="0.3">
      <c r="A50" s="35" t="s">
        <v>9</v>
      </c>
      <c r="B50" s="37" t="s">
        <v>56</v>
      </c>
      <c r="C50" s="36" t="s">
        <v>55</v>
      </c>
      <c r="D50" s="93"/>
      <c r="E50" s="78"/>
      <c r="F50" s="88"/>
    </row>
    <row r="51" spans="1:6" ht="27.75" customHeight="1" thickBot="1" x14ac:dyDescent="0.35">
      <c r="A51" s="3" t="s">
        <v>12</v>
      </c>
      <c r="B51" s="4" t="s">
        <v>57</v>
      </c>
      <c r="C51" s="11" t="s">
        <v>58</v>
      </c>
      <c r="D51" s="77"/>
      <c r="E51" s="80"/>
      <c r="F51" s="82"/>
    </row>
    <row r="52" spans="1:6" x14ac:dyDescent="0.3">
      <c r="A52" s="73" t="s">
        <v>59</v>
      </c>
      <c r="B52" s="74"/>
      <c r="C52" s="74"/>
      <c r="D52" s="92">
        <f>F52*12*I14</f>
        <v>48868.800000000003</v>
      </c>
      <c r="E52" s="81">
        <v>48868.800000000003</v>
      </c>
      <c r="F52" s="95">
        <v>1</v>
      </c>
    </row>
    <row r="53" spans="1:6" ht="68.25" customHeight="1" x14ac:dyDescent="0.3">
      <c r="A53" s="35" t="s">
        <v>6</v>
      </c>
      <c r="B53" s="37" t="s">
        <v>60</v>
      </c>
      <c r="C53" s="36" t="s">
        <v>55</v>
      </c>
      <c r="D53" s="93"/>
      <c r="E53" s="78"/>
      <c r="F53" s="96"/>
    </row>
    <row r="54" spans="1:6" ht="47.25" customHeight="1" x14ac:dyDescent="0.3">
      <c r="A54" s="35" t="s">
        <v>9</v>
      </c>
      <c r="B54" s="37" t="s">
        <v>61</v>
      </c>
      <c r="C54" s="36" t="s">
        <v>55</v>
      </c>
      <c r="D54" s="93"/>
      <c r="E54" s="78"/>
      <c r="F54" s="96"/>
    </row>
    <row r="55" spans="1:6" ht="56.25" customHeight="1" x14ac:dyDescent="0.3">
      <c r="A55" s="35" t="s">
        <v>12</v>
      </c>
      <c r="B55" s="37" t="s">
        <v>62</v>
      </c>
      <c r="C55" s="36" t="s">
        <v>55</v>
      </c>
      <c r="D55" s="93"/>
      <c r="E55" s="78"/>
      <c r="F55" s="96"/>
    </row>
    <row r="56" spans="1:6" ht="40.799999999999997" customHeight="1" thickBot="1" x14ac:dyDescent="0.35">
      <c r="A56" s="3" t="s">
        <v>14</v>
      </c>
      <c r="B56" s="4" t="s">
        <v>57</v>
      </c>
      <c r="C56" s="39" t="s">
        <v>58</v>
      </c>
      <c r="D56" s="77"/>
      <c r="E56" s="80"/>
      <c r="F56" s="97"/>
    </row>
    <row r="57" spans="1:6" x14ac:dyDescent="0.3">
      <c r="A57" s="73" t="s">
        <v>63</v>
      </c>
      <c r="B57" s="74"/>
      <c r="C57" s="74"/>
      <c r="D57" s="92">
        <f>F57*12*I14</f>
        <v>55221.743999999999</v>
      </c>
      <c r="E57" s="81">
        <v>55221.743999999999</v>
      </c>
      <c r="F57" s="99">
        <v>1.1299999999999999</v>
      </c>
    </row>
    <row r="58" spans="1:6" ht="58.5" customHeight="1" x14ac:dyDescent="0.3">
      <c r="A58" s="35" t="s">
        <v>6</v>
      </c>
      <c r="B58" s="37" t="s">
        <v>64</v>
      </c>
      <c r="C58" s="36" t="s">
        <v>58</v>
      </c>
      <c r="D58" s="93"/>
      <c r="E58" s="78"/>
      <c r="F58" s="88"/>
    </row>
    <row r="59" spans="1:6" ht="42" customHeight="1" x14ac:dyDescent="0.3">
      <c r="A59" s="35" t="s">
        <v>9</v>
      </c>
      <c r="B59" s="37" t="s">
        <v>65</v>
      </c>
      <c r="C59" s="36" t="s">
        <v>11</v>
      </c>
      <c r="D59" s="93"/>
      <c r="E59" s="78"/>
      <c r="F59" s="88"/>
    </row>
    <row r="60" spans="1:6" ht="44.25" customHeight="1" x14ac:dyDescent="0.3">
      <c r="A60" s="35" t="s">
        <v>12</v>
      </c>
      <c r="B60" s="37" t="s">
        <v>66</v>
      </c>
      <c r="C60" s="36" t="s">
        <v>11</v>
      </c>
      <c r="D60" s="93"/>
      <c r="E60" s="78"/>
      <c r="F60" s="88"/>
    </row>
    <row r="61" spans="1:6" ht="40.799999999999997" customHeight="1" thickBot="1" x14ac:dyDescent="0.35">
      <c r="A61" s="3" t="s">
        <v>14</v>
      </c>
      <c r="B61" s="4" t="s">
        <v>67</v>
      </c>
      <c r="C61" s="39" t="s">
        <v>58</v>
      </c>
      <c r="D61" s="98"/>
      <c r="E61" s="80"/>
      <c r="F61" s="82"/>
    </row>
    <row r="62" spans="1:6" x14ac:dyDescent="0.3">
      <c r="A62" s="73" t="s">
        <v>68</v>
      </c>
      <c r="B62" s="74"/>
      <c r="C62" s="74"/>
      <c r="D62" s="78">
        <f>F62*12*I14</f>
        <v>119728.56000000001</v>
      </c>
      <c r="E62" s="81">
        <v>119728.56000000001</v>
      </c>
      <c r="F62" s="89">
        <v>2.4500000000000002</v>
      </c>
    </row>
    <row r="63" spans="1:6" ht="54.75" customHeight="1" x14ac:dyDescent="0.3">
      <c r="A63" s="35" t="s">
        <v>6</v>
      </c>
      <c r="B63" s="37" t="s">
        <v>69</v>
      </c>
      <c r="C63" s="36" t="s">
        <v>11</v>
      </c>
      <c r="D63" s="78"/>
      <c r="E63" s="78"/>
      <c r="F63" s="90"/>
    </row>
    <row r="64" spans="1:6" ht="25.5" customHeight="1" x14ac:dyDescent="0.3">
      <c r="A64" s="35" t="s">
        <v>9</v>
      </c>
      <c r="B64" s="37" t="s">
        <v>70</v>
      </c>
      <c r="C64" s="36" t="s">
        <v>11</v>
      </c>
      <c r="D64" s="78"/>
      <c r="E64" s="78"/>
      <c r="F64" s="90"/>
    </row>
    <row r="65" spans="1:6" ht="58.5" customHeight="1" x14ac:dyDescent="0.3">
      <c r="A65" s="35" t="s">
        <v>12</v>
      </c>
      <c r="B65" s="37" t="s">
        <v>71</v>
      </c>
      <c r="C65" s="36" t="s">
        <v>55</v>
      </c>
      <c r="D65" s="78"/>
      <c r="E65" s="78"/>
      <c r="F65" s="90"/>
    </row>
    <row r="66" spans="1:6" ht="32.25" customHeight="1" x14ac:dyDescent="0.3">
      <c r="A66" s="3" t="s">
        <v>14</v>
      </c>
      <c r="B66" s="4" t="s">
        <v>72</v>
      </c>
      <c r="C66" s="39" t="s">
        <v>11</v>
      </c>
      <c r="D66" s="78"/>
      <c r="E66" s="78"/>
      <c r="F66" s="90"/>
    </row>
    <row r="67" spans="1:6" ht="21.6" customHeight="1" thickBot="1" x14ac:dyDescent="0.35">
      <c r="A67" s="36">
        <v>5</v>
      </c>
      <c r="B67" s="37" t="s">
        <v>73</v>
      </c>
      <c r="C67" s="8" t="s">
        <v>11</v>
      </c>
      <c r="D67" s="26"/>
      <c r="E67" s="44"/>
      <c r="F67" s="40"/>
    </row>
    <row r="68" spans="1:6" x14ac:dyDescent="0.3">
      <c r="A68" s="73" t="s">
        <v>74</v>
      </c>
      <c r="B68" s="74"/>
      <c r="C68" s="74"/>
      <c r="D68" s="92">
        <f>F68*12*I14</f>
        <v>61086</v>
      </c>
      <c r="E68" s="78">
        <v>61086</v>
      </c>
      <c r="F68" s="94">
        <v>1.25</v>
      </c>
    </row>
    <row r="69" spans="1:6" ht="71.25" customHeight="1" x14ac:dyDescent="0.3">
      <c r="A69" s="35" t="s">
        <v>6</v>
      </c>
      <c r="B69" s="37" t="s">
        <v>75</v>
      </c>
      <c r="C69" s="37" t="s">
        <v>11</v>
      </c>
      <c r="D69" s="93"/>
      <c r="E69" s="78"/>
      <c r="F69" s="88"/>
    </row>
    <row r="70" spans="1:6" ht="31.5" customHeight="1" x14ac:dyDescent="0.3">
      <c r="A70" s="35" t="s">
        <v>9</v>
      </c>
      <c r="B70" s="37" t="s">
        <v>76</v>
      </c>
      <c r="C70" s="12" t="s">
        <v>11</v>
      </c>
      <c r="D70" s="93"/>
      <c r="E70" s="78"/>
      <c r="F70" s="88"/>
    </row>
    <row r="71" spans="1:6" ht="82.5" customHeight="1" x14ac:dyDescent="0.3">
      <c r="A71" s="35" t="s">
        <v>12</v>
      </c>
      <c r="B71" s="37" t="s">
        <v>77</v>
      </c>
      <c r="C71" s="36" t="s">
        <v>11</v>
      </c>
      <c r="D71" s="93"/>
      <c r="E71" s="78"/>
      <c r="F71" s="88"/>
    </row>
    <row r="72" spans="1:6" ht="41.25" customHeight="1" thickBot="1" x14ac:dyDescent="0.35">
      <c r="A72" s="3" t="s">
        <v>14</v>
      </c>
      <c r="B72" s="4" t="s">
        <v>78</v>
      </c>
      <c r="C72" s="6" t="s">
        <v>58</v>
      </c>
      <c r="D72" s="77"/>
      <c r="E72" s="80"/>
      <c r="F72" s="82"/>
    </row>
    <row r="73" spans="1:6" x14ac:dyDescent="0.3">
      <c r="A73" s="73" t="s">
        <v>79</v>
      </c>
      <c r="B73" s="74"/>
      <c r="C73" s="74"/>
      <c r="D73" s="74"/>
      <c r="E73" s="75"/>
      <c r="F73" s="76"/>
    </row>
    <row r="74" spans="1:6" ht="71.25" customHeight="1" x14ac:dyDescent="0.3">
      <c r="A74" s="35" t="s">
        <v>6</v>
      </c>
      <c r="B74" s="37" t="s">
        <v>80</v>
      </c>
      <c r="C74" s="12" t="s">
        <v>81</v>
      </c>
      <c r="D74" s="77">
        <f>F74*12*I14</f>
        <v>117773.808</v>
      </c>
      <c r="E74" s="77">
        <v>117773.808</v>
      </c>
      <c r="F74" s="88">
        <v>2.41</v>
      </c>
    </row>
    <row r="75" spans="1:6" ht="34.5" customHeight="1" thickBot="1" x14ac:dyDescent="0.35">
      <c r="A75" s="3" t="s">
        <v>9</v>
      </c>
      <c r="B75" s="4" t="s">
        <v>82</v>
      </c>
      <c r="C75" s="6" t="s">
        <v>83</v>
      </c>
      <c r="D75" s="80"/>
      <c r="E75" s="80"/>
      <c r="F75" s="82"/>
    </row>
    <row r="76" spans="1:6" x14ac:dyDescent="0.3">
      <c r="A76" s="73" t="s">
        <v>133</v>
      </c>
      <c r="B76" s="74"/>
      <c r="C76" s="74"/>
      <c r="D76" s="74"/>
      <c r="E76" s="75"/>
      <c r="F76" s="76"/>
    </row>
    <row r="77" spans="1:6" ht="16.5" customHeight="1" x14ac:dyDescent="0.3">
      <c r="A77" s="35" t="s">
        <v>6</v>
      </c>
      <c r="B77" s="37" t="s">
        <v>134</v>
      </c>
      <c r="C77" s="36" t="s">
        <v>41</v>
      </c>
      <c r="D77" s="86">
        <f>4072.4*3*F77</f>
        <v>28710.420000000002</v>
      </c>
      <c r="E77" s="89">
        <v>28710.420000000002</v>
      </c>
      <c r="F77" s="88">
        <v>2.35</v>
      </c>
    </row>
    <row r="78" spans="1:6" ht="21" customHeight="1" x14ac:dyDescent="0.3">
      <c r="A78" s="35" t="s">
        <v>9</v>
      </c>
      <c r="B78" s="37" t="s">
        <v>135</v>
      </c>
      <c r="C78" s="36" t="s">
        <v>22</v>
      </c>
      <c r="D78" s="86"/>
      <c r="E78" s="90"/>
      <c r="F78" s="88"/>
    </row>
    <row r="79" spans="1:6" ht="43.5" customHeight="1" thickBot="1" x14ac:dyDescent="0.35">
      <c r="A79" s="3" t="s">
        <v>12</v>
      </c>
      <c r="B79" s="4" t="s">
        <v>136</v>
      </c>
      <c r="C79" s="39" t="s">
        <v>41</v>
      </c>
      <c r="D79" s="89"/>
      <c r="E79" s="91"/>
      <c r="F79" s="82"/>
    </row>
    <row r="80" spans="1:6" x14ac:dyDescent="0.3">
      <c r="A80" s="73" t="s">
        <v>84</v>
      </c>
      <c r="B80" s="74"/>
      <c r="C80" s="74"/>
      <c r="D80" s="74"/>
      <c r="E80" s="75"/>
      <c r="F80" s="76"/>
    </row>
    <row r="81" spans="1:6" ht="78.75" customHeight="1" x14ac:dyDescent="0.3">
      <c r="A81" s="35" t="s">
        <v>6</v>
      </c>
      <c r="B81" s="37" t="s">
        <v>85</v>
      </c>
      <c r="C81" s="12" t="s">
        <v>86</v>
      </c>
      <c r="D81" s="77">
        <f>F81*12*I14</f>
        <v>212579.28</v>
      </c>
      <c r="E81" s="77">
        <v>212579.28</v>
      </c>
      <c r="F81" s="82">
        <v>4.3499999999999996</v>
      </c>
    </row>
    <row r="82" spans="1:6" ht="70.5" customHeight="1" x14ac:dyDescent="0.3">
      <c r="A82" s="35" t="s">
        <v>9</v>
      </c>
      <c r="B82" s="37" t="s">
        <v>87</v>
      </c>
      <c r="C82" s="12" t="s">
        <v>86</v>
      </c>
      <c r="D82" s="78"/>
      <c r="E82" s="78"/>
      <c r="F82" s="83"/>
    </row>
    <row r="83" spans="1:6" ht="67.5" customHeight="1" x14ac:dyDescent="0.3">
      <c r="A83" s="85" t="s">
        <v>12</v>
      </c>
      <c r="B83" s="37" t="s">
        <v>88</v>
      </c>
      <c r="C83" s="86" t="s">
        <v>89</v>
      </c>
      <c r="D83" s="78"/>
      <c r="E83" s="78"/>
      <c r="F83" s="83"/>
    </row>
    <row r="84" spans="1:6" ht="30.75" customHeight="1" x14ac:dyDescent="0.3">
      <c r="A84" s="85"/>
      <c r="B84" s="37" t="s">
        <v>90</v>
      </c>
      <c r="C84" s="86"/>
      <c r="D84" s="78"/>
      <c r="E84" s="78"/>
      <c r="F84" s="83"/>
    </row>
    <row r="85" spans="1:6" ht="15" customHeight="1" x14ac:dyDescent="0.3">
      <c r="A85" s="85"/>
      <c r="B85" s="87" t="s">
        <v>91</v>
      </c>
      <c r="C85" s="86"/>
      <c r="D85" s="78"/>
      <c r="E85" s="78"/>
      <c r="F85" s="83"/>
    </row>
    <row r="86" spans="1:6" ht="69.75" customHeight="1" x14ac:dyDescent="0.3">
      <c r="A86" s="85"/>
      <c r="B86" s="87"/>
      <c r="C86" s="86"/>
      <c r="D86" s="78"/>
      <c r="E86" s="78"/>
      <c r="F86" s="83"/>
    </row>
    <row r="87" spans="1:6" ht="76.5" customHeight="1" x14ac:dyDescent="0.3">
      <c r="A87" s="85"/>
      <c r="B87" s="37" t="s">
        <v>92</v>
      </c>
      <c r="C87" s="86"/>
      <c r="D87" s="78"/>
      <c r="E87" s="78"/>
      <c r="F87" s="83"/>
    </row>
    <row r="88" spans="1:6" ht="54.75" customHeight="1" x14ac:dyDescent="0.3">
      <c r="A88" s="85"/>
      <c r="B88" s="37" t="s">
        <v>93</v>
      </c>
      <c r="C88" s="86"/>
      <c r="D88" s="78"/>
      <c r="E88" s="78"/>
      <c r="F88" s="83"/>
    </row>
    <row r="89" spans="1:6" ht="80.25" customHeight="1" x14ac:dyDescent="0.3">
      <c r="A89" s="35" t="s">
        <v>14</v>
      </c>
      <c r="B89" s="37" t="s">
        <v>94</v>
      </c>
      <c r="C89" s="12" t="s">
        <v>95</v>
      </c>
      <c r="D89" s="78"/>
      <c r="E89" s="78"/>
      <c r="F89" s="83"/>
    </row>
    <row r="90" spans="1:6" ht="48" customHeight="1" x14ac:dyDescent="0.3">
      <c r="A90" s="35">
        <v>5</v>
      </c>
      <c r="B90" s="37" t="s">
        <v>119</v>
      </c>
      <c r="C90" s="36" t="s">
        <v>96</v>
      </c>
      <c r="D90" s="78"/>
      <c r="E90" s="78"/>
      <c r="F90" s="83"/>
    </row>
    <row r="91" spans="1:6" ht="71.25" customHeight="1" x14ac:dyDescent="0.3">
      <c r="A91" s="35">
        <v>6</v>
      </c>
      <c r="B91" s="37" t="s">
        <v>97</v>
      </c>
      <c r="C91" s="36" t="s">
        <v>41</v>
      </c>
      <c r="D91" s="78"/>
      <c r="E91" s="78"/>
      <c r="F91" s="83"/>
    </row>
    <row r="92" spans="1:6" ht="53.25" customHeight="1" x14ac:dyDescent="0.3">
      <c r="A92" s="35">
        <v>7</v>
      </c>
      <c r="B92" s="37" t="s">
        <v>98</v>
      </c>
      <c r="C92" s="36" t="s">
        <v>55</v>
      </c>
      <c r="D92" s="78"/>
      <c r="E92" s="78"/>
      <c r="F92" s="83"/>
    </row>
    <row r="93" spans="1:6" ht="81" customHeight="1" x14ac:dyDescent="0.3">
      <c r="A93" s="35">
        <v>8</v>
      </c>
      <c r="B93" s="37" t="s">
        <v>99</v>
      </c>
      <c r="C93" s="36" t="s">
        <v>100</v>
      </c>
      <c r="D93" s="78"/>
      <c r="E93" s="78"/>
      <c r="F93" s="83"/>
    </row>
    <row r="94" spans="1:6" ht="103.2" customHeight="1" x14ac:dyDescent="0.3">
      <c r="A94" s="35">
        <v>9</v>
      </c>
      <c r="B94" s="37" t="s">
        <v>101</v>
      </c>
      <c r="C94" s="13" t="s">
        <v>102</v>
      </c>
      <c r="D94" s="78"/>
      <c r="E94" s="78"/>
      <c r="F94" s="83"/>
    </row>
    <row r="95" spans="1:6" ht="57" customHeight="1" x14ac:dyDescent="0.3">
      <c r="A95" s="35">
        <v>10</v>
      </c>
      <c r="B95" s="37" t="s">
        <v>118</v>
      </c>
      <c r="C95" s="13" t="s">
        <v>103</v>
      </c>
      <c r="D95" s="78"/>
      <c r="E95" s="78"/>
      <c r="F95" s="83"/>
    </row>
    <row r="96" spans="1:6" ht="36" customHeight="1" x14ac:dyDescent="0.3">
      <c r="A96" s="35">
        <v>11</v>
      </c>
      <c r="B96" s="37" t="s">
        <v>104</v>
      </c>
      <c r="C96" s="13" t="s">
        <v>105</v>
      </c>
      <c r="D96" s="78"/>
      <c r="E96" s="78"/>
      <c r="F96" s="83"/>
    </row>
    <row r="97" spans="1:11" ht="42" customHeight="1" x14ac:dyDescent="0.3">
      <c r="A97" s="35">
        <v>12</v>
      </c>
      <c r="B97" s="37" t="s">
        <v>106</v>
      </c>
      <c r="C97" s="13" t="s">
        <v>107</v>
      </c>
      <c r="D97" s="78"/>
      <c r="E97" s="78"/>
      <c r="F97" s="83"/>
    </row>
    <row r="98" spans="1:11" ht="103.5" customHeight="1" thickBot="1" x14ac:dyDescent="0.35">
      <c r="A98" s="35">
        <v>13</v>
      </c>
      <c r="B98" s="37" t="s">
        <v>108</v>
      </c>
      <c r="C98" s="13" t="s">
        <v>109</v>
      </c>
      <c r="D98" s="78"/>
      <c r="E98" s="78"/>
      <c r="F98" s="83"/>
    </row>
    <row r="99" spans="1:11" ht="78.75" hidden="1" customHeight="1" thickBot="1" x14ac:dyDescent="0.35">
      <c r="A99" s="3" t="s">
        <v>110</v>
      </c>
      <c r="B99" s="4" t="s">
        <v>111</v>
      </c>
      <c r="C99" s="39" t="s">
        <v>112</v>
      </c>
      <c r="D99" s="80"/>
      <c r="E99" s="43"/>
      <c r="F99" s="84"/>
    </row>
    <row r="100" spans="1:11" x14ac:dyDescent="0.3">
      <c r="A100" s="73" t="s">
        <v>113</v>
      </c>
      <c r="B100" s="74"/>
      <c r="C100" s="74"/>
      <c r="D100" s="74"/>
      <c r="E100" s="75"/>
      <c r="F100" s="76"/>
    </row>
    <row r="101" spans="1:11" ht="14.4" hidden="1" customHeight="1" x14ac:dyDescent="0.3">
      <c r="A101" s="35" t="s">
        <v>114</v>
      </c>
      <c r="B101" s="14"/>
      <c r="C101" s="15"/>
      <c r="D101" s="27"/>
      <c r="E101" s="28"/>
      <c r="F101" s="16"/>
    </row>
    <row r="102" spans="1:11" x14ac:dyDescent="0.3">
      <c r="A102" s="3">
        <v>1</v>
      </c>
      <c r="B102" s="37" t="s">
        <v>115</v>
      </c>
      <c r="C102" s="15" t="s">
        <v>138</v>
      </c>
      <c r="D102" s="27">
        <f>F102*12*H104</f>
        <v>9773.760000000002</v>
      </c>
      <c r="E102" s="27">
        <v>9773.760000000002</v>
      </c>
      <c r="F102" s="16">
        <v>0.2</v>
      </c>
    </row>
    <row r="103" spans="1:11" x14ac:dyDescent="0.3">
      <c r="A103" s="3">
        <v>2</v>
      </c>
      <c r="B103" s="42" t="s">
        <v>139</v>
      </c>
      <c r="C103" s="15" t="s">
        <v>138</v>
      </c>
      <c r="D103" s="27">
        <f>F103*12*H104</f>
        <v>49846.175999999999</v>
      </c>
      <c r="E103" s="27">
        <v>49846.175999999999</v>
      </c>
      <c r="F103" s="16">
        <v>1.02</v>
      </c>
    </row>
    <row r="104" spans="1:11" x14ac:dyDescent="0.3">
      <c r="A104" s="3">
        <v>3</v>
      </c>
      <c r="B104" s="42" t="s">
        <v>140</v>
      </c>
      <c r="C104" s="15" t="s">
        <v>138</v>
      </c>
      <c r="D104" s="27">
        <f>F104*12*H104</f>
        <v>99692.351999999984</v>
      </c>
      <c r="E104" s="27">
        <v>99692.351999999984</v>
      </c>
      <c r="F104" s="16">
        <f>4-F105-F103-F102</f>
        <v>2.0399999999999996</v>
      </c>
      <c r="H104">
        <f>I14</f>
        <v>4072.4</v>
      </c>
    </row>
    <row r="105" spans="1:11" x14ac:dyDescent="0.3">
      <c r="A105" s="3">
        <v>4</v>
      </c>
      <c r="B105" s="37" t="s">
        <v>116</v>
      </c>
      <c r="C105" s="15" t="s">
        <v>138</v>
      </c>
      <c r="D105" s="28">
        <f>F105*12*H104</f>
        <v>36162.911999999997</v>
      </c>
      <c r="E105" s="27"/>
      <c r="F105" s="16">
        <v>0.74</v>
      </c>
    </row>
    <row r="106" spans="1:11" x14ac:dyDescent="0.3">
      <c r="A106" s="3">
        <v>5</v>
      </c>
      <c r="B106" s="4" t="s">
        <v>137</v>
      </c>
      <c r="C106" s="15" t="s">
        <v>138</v>
      </c>
      <c r="D106" s="49"/>
      <c r="E106" s="50">
        <v>36162.911999999997</v>
      </c>
      <c r="F106" s="51"/>
    </row>
    <row r="107" spans="1:11" ht="33" customHeight="1" thickBot="1" x14ac:dyDescent="0.35">
      <c r="A107" s="22"/>
      <c r="B107" s="17" t="s">
        <v>117</v>
      </c>
      <c r="C107" s="18"/>
      <c r="D107" s="29">
        <v>1170407.76</v>
      </c>
      <c r="E107" s="29">
        <v>1170407.76</v>
      </c>
      <c r="F107" s="19"/>
      <c r="K107" s="29"/>
    </row>
    <row r="111" spans="1:11" ht="15" customHeight="1" x14ac:dyDescent="0.3">
      <c r="A111" s="127" t="s">
        <v>141</v>
      </c>
      <c r="B111" s="130" t="s">
        <v>142</v>
      </c>
      <c r="C111" s="131"/>
      <c r="D111" s="132"/>
      <c r="E111"/>
      <c r="F111"/>
    </row>
    <row r="112" spans="1:11" x14ac:dyDescent="0.3">
      <c r="A112" s="128"/>
      <c r="B112" s="133"/>
      <c r="C112" s="134"/>
      <c r="D112" s="135"/>
      <c r="E112"/>
      <c r="F112"/>
    </row>
    <row r="113" spans="1:10" ht="36" x14ac:dyDescent="0.3">
      <c r="A113" s="129"/>
      <c r="B113" s="60" t="s">
        <v>143</v>
      </c>
      <c r="C113" s="60" t="s">
        <v>144</v>
      </c>
      <c r="D113" s="60" t="s">
        <v>151</v>
      </c>
      <c r="E113"/>
      <c r="F113"/>
    </row>
    <row r="114" spans="1:10" ht="15" customHeight="1" x14ac:dyDescent="0.3">
      <c r="A114" s="52" t="s">
        <v>145</v>
      </c>
      <c r="B114" s="118" t="s">
        <v>146</v>
      </c>
      <c r="C114" s="119"/>
      <c r="D114" s="120"/>
      <c r="E114"/>
      <c r="F114"/>
    </row>
    <row r="115" spans="1:10" x14ac:dyDescent="0.3">
      <c r="A115" s="53"/>
      <c r="B115" s="61">
        <v>4312.38</v>
      </c>
      <c r="C115" s="62">
        <v>3523.6</v>
      </c>
      <c r="D115" s="63">
        <f>SUM(B115-C115)</f>
        <v>788.7800000000002</v>
      </c>
      <c r="E115"/>
      <c r="F115" s="64"/>
    </row>
    <row r="116" spans="1:10" ht="15" customHeight="1" x14ac:dyDescent="0.3">
      <c r="A116" s="53"/>
      <c r="B116" s="121" t="s">
        <v>147</v>
      </c>
      <c r="C116" s="122"/>
      <c r="D116" s="123"/>
      <c r="E116"/>
      <c r="F116" s="64"/>
    </row>
    <row r="117" spans="1:10" x14ac:dyDescent="0.3">
      <c r="A117" s="53"/>
      <c r="B117" s="61">
        <v>2981.24</v>
      </c>
      <c r="C117" s="62">
        <v>2243.34</v>
      </c>
      <c r="D117" s="63">
        <f>SUM(B117-C117)</f>
        <v>737.89999999999964</v>
      </c>
      <c r="E117"/>
      <c r="F117" s="64"/>
    </row>
    <row r="118" spans="1:10" ht="15" customHeight="1" x14ac:dyDescent="0.3">
      <c r="A118" s="53"/>
      <c r="B118" s="124" t="s">
        <v>148</v>
      </c>
      <c r="C118" s="125"/>
      <c r="D118" s="126"/>
      <c r="E118"/>
      <c r="F118" s="64"/>
    </row>
    <row r="119" spans="1:10" x14ac:dyDescent="0.3">
      <c r="A119" s="53"/>
      <c r="B119" s="65">
        <v>18854.84</v>
      </c>
      <c r="C119" s="62">
        <v>14196.24</v>
      </c>
      <c r="D119" s="63">
        <f>SUM(B119-C119)</f>
        <v>4658.6000000000004</v>
      </c>
      <c r="E119"/>
      <c r="F119" s="64"/>
      <c r="G119" s="64"/>
      <c r="J119" s="64"/>
    </row>
    <row r="120" spans="1:10" ht="15" customHeight="1" x14ac:dyDescent="0.3">
      <c r="A120" s="53"/>
      <c r="B120" s="124" t="s">
        <v>149</v>
      </c>
      <c r="C120" s="125"/>
      <c r="D120" s="126"/>
      <c r="E120"/>
      <c r="F120" s="64"/>
    </row>
    <row r="121" spans="1:10" ht="15" customHeight="1" x14ac:dyDescent="0.3">
      <c r="A121" s="53"/>
      <c r="B121" s="66">
        <v>1170407.76</v>
      </c>
      <c r="C121" s="62">
        <v>1107958.19</v>
      </c>
      <c r="D121" s="63">
        <f t="shared" ref="D121" si="0">SUM(B121-C121)</f>
        <v>62449.570000000065</v>
      </c>
      <c r="E121"/>
      <c r="F121" s="64"/>
    </row>
    <row r="122" spans="1:10" ht="15" customHeight="1" x14ac:dyDescent="0.3">
      <c r="A122" s="53"/>
      <c r="B122" s="70" t="s">
        <v>154</v>
      </c>
      <c r="C122" s="71"/>
      <c r="D122" s="72"/>
      <c r="E122"/>
      <c r="F122" s="64"/>
    </row>
    <row r="123" spans="1:10" x14ac:dyDescent="0.3">
      <c r="A123" s="53"/>
      <c r="B123" s="66">
        <v>2100</v>
      </c>
      <c r="C123" s="62">
        <v>0</v>
      </c>
      <c r="D123" s="63">
        <f>SUM(B123-C123)</f>
        <v>2100</v>
      </c>
      <c r="E123"/>
      <c r="F123" s="64"/>
    </row>
    <row r="124" spans="1:10" s="69" customFormat="1" x14ac:dyDescent="0.3">
      <c r="A124" s="67" t="s">
        <v>150</v>
      </c>
      <c r="B124" s="68">
        <f>SUM(B123+B119+B117+B115+B121)</f>
        <v>1198656.22</v>
      </c>
      <c r="C124" s="68">
        <f t="shared" ref="C124:D124" si="1">SUM(C123+C119+C117+C115+C121)</f>
        <v>1127921.3699999999</v>
      </c>
      <c r="D124" s="68">
        <f t="shared" si="1"/>
        <v>70734.850000000064</v>
      </c>
    </row>
    <row r="129" spans="2:2" x14ac:dyDescent="0.3">
      <c r="B129" t="s">
        <v>155</v>
      </c>
    </row>
  </sheetData>
  <mergeCells count="63">
    <mergeCell ref="B114:D114"/>
    <mergeCell ref="B116:D116"/>
    <mergeCell ref="B118:D118"/>
    <mergeCell ref="B120:D120"/>
    <mergeCell ref="A111:A113"/>
    <mergeCell ref="B111:D112"/>
    <mergeCell ref="A16:F16"/>
    <mergeCell ref="A2:F2"/>
    <mergeCell ref="A3:F3"/>
    <mergeCell ref="A4:F4"/>
    <mergeCell ref="A6:D6"/>
    <mergeCell ref="A14:F14"/>
    <mergeCell ref="A48:C48"/>
    <mergeCell ref="D48:D51"/>
    <mergeCell ref="F48:F51"/>
    <mergeCell ref="D17:D21"/>
    <mergeCell ref="F17:F21"/>
    <mergeCell ref="A23:F23"/>
    <mergeCell ref="D24:D26"/>
    <mergeCell ref="F24:F26"/>
    <mergeCell ref="A28:F28"/>
    <mergeCell ref="A29:C29"/>
    <mergeCell ref="D29:D44"/>
    <mergeCell ref="F29:F44"/>
    <mergeCell ref="A38:C38"/>
    <mergeCell ref="A47:F47"/>
    <mergeCell ref="A52:C52"/>
    <mergeCell ref="D52:D56"/>
    <mergeCell ref="F52:F56"/>
    <mergeCell ref="A57:C57"/>
    <mergeCell ref="D57:D61"/>
    <mergeCell ref="F57:F61"/>
    <mergeCell ref="A62:C62"/>
    <mergeCell ref="D62:D66"/>
    <mergeCell ref="F62:F66"/>
    <mergeCell ref="A68:C68"/>
    <mergeCell ref="D68:D72"/>
    <mergeCell ref="F68:F72"/>
    <mergeCell ref="B85:B86"/>
    <mergeCell ref="E81:E98"/>
    <mergeCell ref="A73:F73"/>
    <mergeCell ref="D74:D75"/>
    <mergeCell ref="F74:F75"/>
    <mergeCell ref="A76:F76"/>
    <mergeCell ref="D77:D79"/>
    <mergeCell ref="F77:F79"/>
    <mergeCell ref="E77:E79"/>
    <mergeCell ref="B122:D122"/>
    <mergeCell ref="A100:F100"/>
    <mergeCell ref="E17:E21"/>
    <mergeCell ref="E24:E26"/>
    <mergeCell ref="E29:E44"/>
    <mergeCell ref="E48:E51"/>
    <mergeCell ref="E52:E56"/>
    <mergeCell ref="E57:E61"/>
    <mergeCell ref="E62:E66"/>
    <mergeCell ref="E68:E72"/>
    <mergeCell ref="E74:E75"/>
    <mergeCell ref="A80:F80"/>
    <mergeCell ref="D81:D99"/>
    <mergeCell ref="F81:F99"/>
    <mergeCell ref="A83:A88"/>
    <mergeCell ref="C83:C88"/>
  </mergeCells>
  <pageMargins left="0.7" right="0.7" top="0.75" bottom="0.75" header="0.3" footer="0.3"/>
  <pageSetup paperSize="9" scale="89" orientation="portrait" r:id="rId1"/>
  <rowBreaks count="1" manualBreakCount="1">
    <brk id="56" max="16383" man="1"/>
  </rowBreaks>
  <colBreaks count="2" manualBreakCount="2">
    <brk id="5" max="124" man="1"/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Батарейная 4 (2)</vt:lpstr>
      <vt:lpstr>'Батарейная 4 (2)'!Область_печати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user</cp:lastModifiedBy>
  <cp:lastPrinted>2020-02-27T06:16:04Z</cp:lastPrinted>
  <dcterms:created xsi:type="dcterms:W3CDTF">2018-12-12T04:57:17Z</dcterms:created>
  <dcterms:modified xsi:type="dcterms:W3CDTF">2020-03-18T02:49:19Z</dcterms:modified>
</cp:coreProperties>
</file>