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Отчет по перечн работ 2019 г пр\ООО УК Концепт -1\"/>
    </mc:Choice>
  </mc:AlternateContent>
  <bookViews>
    <workbookView xWindow="0" yWindow="0" windowWidth="13728" windowHeight="8280"/>
  </bookViews>
  <sheets>
    <sheet name="Гастелло 6" sheetId="1" r:id="rId1"/>
  </sheets>
  <definedNames>
    <definedName name="_xlnm.Print_Area" localSheetId="0">'Гастелло 6'!$A$1:$F$98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5" i="1" l="1"/>
  <c r="D97" i="1"/>
  <c r="C106" i="1"/>
  <c r="B106" i="1"/>
  <c r="D105" i="1"/>
  <c r="D106" i="1" s="1"/>
  <c r="D76" i="1" l="1"/>
  <c r="D72" i="1"/>
  <c r="D69" i="1"/>
  <c r="D63" i="1"/>
  <c r="D57" i="1"/>
  <c r="D52" i="1"/>
  <c r="D48" i="1"/>
  <c r="D27" i="1"/>
  <c r="D24" i="1"/>
  <c r="D22" i="1"/>
  <c r="D17" i="1"/>
  <c r="I98" i="1" l="1"/>
  <c r="I94" i="1"/>
  <c r="D96" i="1" s="1"/>
  <c r="H38" i="1"/>
  <c r="D29" i="1" s="1"/>
  <c r="D46" i="1" l="1"/>
</calcChain>
</file>

<file path=xl/sharedStrings.xml><?xml version="1.0" encoding="utf-8"?>
<sst xmlns="http://schemas.openxmlformats.org/spreadsheetml/2006/main" count="211" uniqueCount="144">
  <si>
    <t>1 категория</t>
  </si>
  <si>
    <t>Перечень работ и услуг по содержанию и ремонту общего имущества в многоквартирном доме № 6  по ул. Гастелло</t>
  </si>
  <si>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</si>
  <si>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</si>
  <si>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</si>
  <si>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</si>
  <si>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</si>
  <si>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>1.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</si>
  <si>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</si>
  <si>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</si>
  <si>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2.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</si>
  <si>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</si>
  <si>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</si>
  <si>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>3.</t>
  </si>
  <si>
    <t xml:space="preserve">Проверка и при необходимости очистка кровли от скопления снега </t>
  </si>
  <si>
    <t>4.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</si>
  <si>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</si>
  <si>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>5.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</si>
  <si>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</si>
  <si>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6.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</si>
  <si>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</si>
  <si>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</si>
  <si>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</si>
  <si>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</si>
  <si>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</si>
  <si>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1 раз в месяц в теплый период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</si>
  <si>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</si>
  <si>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дома, дезинфекция септиков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</si>
  <si>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</si>
  <si>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</si>
  <si>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</si>
  <si>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</si>
  <si>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</si>
  <si>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</si>
  <si>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Уборка газонов</t>
  </si>
  <si>
    <t>Выкашивание газонов</t>
  </si>
  <si>
    <t>2 раза в сезон</t>
  </si>
  <si>
    <t xml:space="preserve">5. </t>
  </si>
  <si>
    <t>Прочистка ливневой канализации</t>
  </si>
  <si>
    <t>1 раз в сезон</t>
  </si>
  <si>
    <t>Уборка крыльца и площадки перед входом в подъезд, очистка металлической решетки и приямка</t>
  </si>
  <si>
    <t>ежедневно</t>
  </si>
  <si>
    <t>Завоз , с полной заменой песка, в детскую песочницу.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</si>
  <si>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</si>
  <si>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</si>
  <si>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</si>
  <si>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</si>
  <si>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</si>
  <si>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</si>
  <si>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</si>
  <si>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</si>
  <si>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</si>
  <si>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</si>
  <si>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</si>
  <si>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</si>
  <si>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</si>
  <si>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</si>
  <si>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 xml:space="preserve">Устранение аварийных ситуаций водопровода </t>
  </si>
  <si>
    <t>По мере необходимости и (немедленно)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</si>
  <si>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</si>
  <si>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</si>
  <si>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</si>
  <si>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</si>
  <si>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Устранение аварийных ситуаций системы канализации</t>
  </si>
  <si>
    <t>Содержание системы отопления</t>
  </si>
  <si>
    <t>Испытание на прочность и плотность (гидравлические испытания) узлов вода и систем отопления, промывка и регулирование систем отопления</t>
  </si>
  <si>
    <t>Удаление воздуха из системы отопления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</si>
  <si>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</si>
  <si>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 xml:space="preserve">Промывка централизованных систем теплоснабжения для удаления накипно-коррозийных отложений </t>
  </si>
  <si>
    <t>Оборудование теплового узла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</si>
  <si>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</si>
  <si>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</si>
  <si>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Контроль состояния и замена неисправных контрольно-измерительных приборов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</si>
  <si>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</si>
  <si>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Устранение аварийных ситуаций системы электроснабжения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</si>
  <si>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</si>
  <si>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</si>
  <si>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 xml:space="preserve">По мере необходимости </t>
  </si>
  <si>
    <t>Содержание круглосуточной оперативно-диспетчерской службы</t>
  </si>
  <si>
    <t>круглосуточно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</si>
  <si>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</si>
  <si>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</si>
  <si>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</si>
  <si>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</si>
  <si>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</si>
  <si>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</si>
  <si>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</si>
  <si>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</si>
  <si>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</si>
  <si>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</si>
  <si>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</si>
  <si>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</si>
  <si>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</si>
  <si>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</si>
  <si>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</si>
  <si>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</si>
  <si>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</si>
  <si>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</si>
  <si>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</si>
  <si>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</si>
  <si>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</si>
  <si>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</si>
  <si>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</si>
  <si>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</si>
  <si>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</si>
  <si>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</si>
  <si>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</si>
  <si>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</si>
  <si>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17.</t>
  </si>
  <si>
    <t>Ремонт отмостки-30 м2</t>
  </si>
  <si>
    <t>май-октябрь</t>
  </si>
  <si>
    <t>Всего в год . за 903,5 кв.м.</t>
  </si>
  <si>
    <t>Начисление и сбор платы за жилищные  услуги, взыскание задолженности по оплате, проведение текущей сверки расчетов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</si>
  <si>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</si>
  <si>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Организация накопления отходов I - IV классов опасности (отработанных ртутьсодержащих ламп и др.) и их передача в организации, имеющие лицензии на осуществление деятельности по сбору, транспортированию, обработке, утилизации, обезвреживанию, размещению таких отходов.</t>
  </si>
  <si>
    <t>по мере накопления</t>
  </si>
  <si>
    <t>Работы по организации и содержанию мест (площадок) накопления твердых коммунальных отходов, включая обслуживание и очистку</t>
  </si>
  <si>
    <t xml:space="preserve">                   Отчет о выполненных работах и оказанных услугах по содержанию общего имущества </t>
  </si>
  <si>
    <r>
      <t xml:space="preserve">многоквартирного дома </t>
    </r>
    <r>
      <rPr>
        <b/>
        <u/>
        <sz val="10"/>
        <color theme="1"/>
        <rFont val="Times New Roman"/>
        <family val="1"/>
        <charset val="204"/>
      </rPr>
      <t>№ 6 по ул.Гастелло г</t>
    </r>
    <r>
      <rPr>
        <b/>
        <sz val="10"/>
        <color theme="1"/>
        <rFont val="Times New Roman"/>
        <family val="1"/>
        <charset val="204"/>
      </rPr>
      <t xml:space="preserve">орода Белогорск </t>
    </r>
  </si>
  <si>
    <t>Год постройки</t>
  </si>
  <si>
    <t>1937г</t>
  </si>
  <si>
    <t>Год первого планируемого капитального ремонта в соответствии с региональной программой</t>
  </si>
  <si>
    <t>2017г-2019г</t>
  </si>
  <si>
    <t>Количество этажей</t>
  </si>
  <si>
    <t>Количество подъездов</t>
  </si>
  <si>
    <t>Количество квартир</t>
  </si>
  <si>
    <t>Общая жиая площадь МКД , кв.м.</t>
  </si>
  <si>
    <t>Площадь МОП лестничных маршей и тамбуров. кв м</t>
  </si>
  <si>
    <t>Площадь МОП подвала. кв м</t>
  </si>
  <si>
    <t>нет</t>
  </si>
  <si>
    <t>Сбор и вывоз твердых бытовых отходов</t>
  </si>
  <si>
    <t>Вывоз твердых бытовых отходов</t>
  </si>
  <si>
    <t>Вывоз крупногабаритного мусора</t>
  </si>
  <si>
    <t>Уборка контейнерных площадок, расположенных на придомовой территории многоквартирного дома</t>
  </si>
  <si>
    <r>
      <t xml:space="preserve">за период </t>
    </r>
    <r>
      <rPr>
        <b/>
        <u/>
        <sz val="10"/>
        <color theme="1"/>
        <rFont val="Times New Roman"/>
        <family val="1"/>
        <charset val="204"/>
      </rPr>
      <t>с 01 января по 31 декабря 2019 года</t>
    </r>
  </si>
  <si>
    <t>Плановая стоимость работ и услуг на 2019г., руб.</t>
  </si>
  <si>
    <t>Фактическое выполнение работ и  услуг в 2019г., руб.</t>
  </si>
  <si>
    <t xml:space="preserve">Сведения за 2019 год о начислении платы за ЖКУ. </t>
  </si>
  <si>
    <t>Сумма начислений, руб.</t>
  </si>
  <si>
    <t>Сумма оплаты , руб.</t>
  </si>
  <si>
    <t>Сумма задолженности, руб.</t>
  </si>
  <si>
    <t>Содержание и ремонт общего имущества МКД</t>
  </si>
  <si>
    <t>Итого:</t>
  </si>
  <si>
    <t>Прочие услуги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</si>
</sst>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Calibri"/>
      <family val="2"/>
      <charset val="204"/>
    </font>
    <font>
      <sz val="8"/>
      <name val="Times New Roman"/>
      <family val="1"/>
      <charset val="204"/>
    </font>
    <font>
      <sz val="10"/>
      <color theme="1"/>
      <name val="Arial"/>
      <family val="2"/>
      <charset val="204"/>
    </font>
    <font>
      <sz val="10"/>
      <name val="Calibri"/>
      <family val="2"/>
      <charset val="204"/>
    </font>
    <font>
      <b/>
      <i/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u/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4" fillId="0" borderId="0"/>
    <xf numFmtId="0" fontId="14" fillId="0" borderId="0"/>
    <xf numFmtId="0" fontId="14" fillId="0" borderId="0"/>
  </cellStyleXfs>
  <cellXfs count="121">
    <xf numFmtId="0" fontId="0" fillId="0" borderId="0" xfId="0"/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2" fillId="0" borderId="7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top" wrapText="1"/>
    </xf>
    <xf numFmtId="0" fontId="4" fillId="0" borderId="8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top" wrapText="1"/>
    </xf>
    <xf numFmtId="0" fontId="2" fillId="0" borderId="6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3" fillId="0" borderId="7" xfId="0" applyFont="1" applyBorder="1" applyAlignment="1">
      <alignment vertical="top" wrapText="1"/>
    </xf>
    <xf numFmtId="0" fontId="4" fillId="0" borderId="7" xfId="0" applyFont="1" applyBorder="1" applyAlignment="1">
      <alignment vertical="top" wrapText="1"/>
    </xf>
    <xf numFmtId="0" fontId="4" fillId="0" borderId="7" xfId="0" applyFont="1" applyBorder="1" applyAlignment="1">
      <alignment wrapText="1"/>
    </xf>
    <xf numFmtId="0" fontId="4" fillId="0" borderId="9" xfId="0" applyFont="1" applyBorder="1" applyAlignment="1">
      <alignment wrapText="1"/>
    </xf>
    <xf numFmtId="0" fontId="2" fillId="0" borderId="25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justify" vertical="center" wrapText="1"/>
    </xf>
    <xf numFmtId="0" fontId="7" fillId="0" borderId="26" xfId="0" applyFont="1" applyBorder="1" applyAlignment="1">
      <alignment horizontal="center" vertical="center" wrapText="1"/>
    </xf>
    <xf numFmtId="2" fontId="6" fillId="0" borderId="27" xfId="0" applyNumberFormat="1" applyFont="1" applyBorder="1" applyAlignment="1">
      <alignment horizontal="center" vertical="top" wrapText="1"/>
    </xf>
    <xf numFmtId="0" fontId="2" fillId="0" borderId="28" xfId="0" applyFont="1" applyBorder="1" applyAlignment="1">
      <alignment vertical="top" wrapText="1"/>
    </xf>
    <xf numFmtId="0" fontId="8" fillId="0" borderId="29" xfId="0" applyFont="1" applyBorder="1" applyAlignment="1">
      <alignment vertical="top" wrapText="1"/>
    </xf>
    <xf numFmtId="0" fontId="9" fillId="0" borderId="29" xfId="0" applyFont="1" applyBorder="1" applyAlignment="1">
      <alignment vertical="top" wrapText="1"/>
    </xf>
    <xf numFmtId="0" fontId="4" fillId="0" borderId="0" xfId="0" applyFont="1"/>
    <xf numFmtId="0" fontId="2" fillId="0" borderId="30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0" fillId="0" borderId="7" xfId="0" applyNumberFormat="1" applyBorder="1" applyAlignment="1">
      <alignment wrapText="1"/>
    </xf>
    <xf numFmtId="0" fontId="2" fillId="0" borderId="2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2" fontId="2" fillId="0" borderId="7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10" fillId="0" borderId="0" xfId="0" applyFont="1"/>
    <xf numFmtId="0" fontId="10" fillId="0" borderId="0" xfId="0" applyFont="1" applyFill="1"/>
    <xf numFmtId="0" fontId="12" fillId="0" borderId="0" xfId="0" applyFont="1" applyFill="1"/>
    <xf numFmtId="0" fontId="12" fillId="0" borderId="0" xfId="0" applyFont="1" applyFill="1" applyAlignment="1">
      <alignment horizontal="right"/>
    </xf>
    <xf numFmtId="0" fontId="12" fillId="0" borderId="0" xfId="0" applyFont="1" applyFill="1" applyAlignment="1"/>
    <xf numFmtId="2" fontId="8" fillId="0" borderId="29" xfId="0" applyNumberFormat="1" applyFont="1" applyBorder="1" applyAlignment="1">
      <alignment horizontal="center" vertical="top" wrapText="1"/>
    </xf>
    <xf numFmtId="0" fontId="7" fillId="0" borderId="7" xfId="0" applyFont="1" applyBorder="1" applyAlignment="1">
      <alignment horizontal="center" wrapText="1"/>
    </xf>
    <xf numFmtId="0" fontId="10" fillId="0" borderId="0" xfId="0" applyFont="1" applyFill="1" applyAlignment="1"/>
    <xf numFmtId="0" fontId="12" fillId="0" borderId="0" xfId="0" applyFont="1" applyFill="1" applyAlignment="1">
      <alignment horizontal="right"/>
    </xf>
    <xf numFmtId="0" fontId="2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4" fillId="0" borderId="15" xfId="0" applyFont="1" applyBorder="1" applyAlignment="1">
      <alignment wrapText="1"/>
    </xf>
    <xf numFmtId="0" fontId="2" fillId="0" borderId="34" xfId="0" applyFont="1" applyBorder="1" applyAlignment="1">
      <alignment horizontal="center" vertical="top" wrapText="1"/>
    </xf>
    <xf numFmtId="0" fontId="7" fillId="0" borderId="8" xfId="0" applyFont="1" applyBorder="1" applyAlignment="1">
      <alignment horizontal="center" wrapText="1"/>
    </xf>
    <xf numFmtId="2" fontId="8" fillId="0" borderId="7" xfId="0" applyNumberFormat="1" applyFont="1" applyBorder="1" applyAlignment="1">
      <alignment horizontal="center" vertical="top" wrapText="1"/>
    </xf>
    <xf numFmtId="0" fontId="13" fillId="0" borderId="0" xfId="0" applyFont="1"/>
    <xf numFmtId="0" fontId="15" fillId="0" borderId="0" xfId="0" applyFont="1"/>
    <xf numFmtId="0" fontId="15" fillId="0" borderId="10" xfId="0" applyFont="1" applyBorder="1"/>
    <xf numFmtId="4" fontId="2" fillId="0" borderId="7" xfId="1" applyNumberFormat="1" applyFont="1" applyFill="1" applyBorder="1" applyAlignment="1">
      <alignment horizontal="center" vertical="top"/>
    </xf>
    <xf numFmtId="4" fontId="2" fillId="0" borderId="7" xfId="2" applyNumberFormat="1" applyFont="1" applyFill="1" applyBorder="1" applyAlignment="1">
      <alignment horizontal="center" vertical="top"/>
    </xf>
    <xf numFmtId="4" fontId="2" fillId="0" borderId="7" xfId="3" applyNumberFormat="1" applyFont="1" applyFill="1" applyBorder="1" applyAlignment="1">
      <alignment horizontal="center" vertical="top"/>
    </xf>
    <xf numFmtId="0" fontId="10" fillId="0" borderId="7" xfId="0" applyFont="1" applyBorder="1" applyAlignment="1">
      <alignment horizontal="left"/>
    </xf>
    <xf numFmtId="4" fontId="10" fillId="0" borderId="7" xfId="0" applyNumberFormat="1" applyFont="1" applyFill="1" applyBorder="1" applyAlignment="1">
      <alignment horizontal="center"/>
    </xf>
    <xf numFmtId="4" fontId="15" fillId="0" borderId="0" xfId="0" applyNumberFormat="1" applyFont="1"/>
    <xf numFmtId="0" fontId="2" fillId="0" borderId="19" xfId="0" applyFont="1" applyFill="1" applyBorder="1" applyAlignment="1">
      <alignment horizontal="center" vertical="top" wrapText="1"/>
    </xf>
    <xf numFmtId="0" fontId="2" fillId="0" borderId="36" xfId="0" applyFont="1" applyFill="1" applyBorder="1" applyAlignment="1">
      <alignment horizontal="center" vertical="top" wrapText="1"/>
    </xf>
    <xf numFmtId="0" fontId="2" fillId="0" borderId="37" xfId="0" applyFont="1" applyFill="1" applyBorder="1" applyAlignment="1">
      <alignment horizontal="center" vertical="top" wrapText="1"/>
    </xf>
    <xf numFmtId="0" fontId="10" fillId="2" borderId="35" xfId="0" applyFont="1" applyFill="1" applyBorder="1" applyAlignment="1">
      <alignment horizontal="center" wrapText="1"/>
    </xf>
    <xf numFmtId="0" fontId="2" fillId="0" borderId="8" xfId="0" applyFont="1" applyFill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15" fillId="0" borderId="10" xfId="0" applyFont="1" applyBorder="1" applyAlignment="1">
      <alignment wrapText="1"/>
    </xf>
    <xf numFmtId="0" fontId="15" fillId="0" borderId="11" xfId="0" applyFont="1" applyBorder="1" applyAlignment="1">
      <alignment wrapText="1"/>
    </xf>
    <xf numFmtId="0" fontId="10" fillId="0" borderId="0" xfId="0" applyFont="1" applyAlignment="1">
      <alignment horizontal="left"/>
    </xf>
    <xf numFmtId="0" fontId="10" fillId="0" borderId="0" xfId="0" applyFont="1" applyFill="1" applyAlignment="1">
      <alignment horizontal="center"/>
    </xf>
    <xf numFmtId="0" fontId="10" fillId="0" borderId="0" xfId="0" applyFont="1" applyFill="1" applyAlignment="1"/>
    <xf numFmtId="0" fontId="12" fillId="0" borderId="0" xfId="0" applyFont="1" applyFill="1" applyAlignment="1">
      <alignment horizontal="right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31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2" fillId="0" borderId="4" xfId="0" applyFont="1" applyBorder="1" applyAlignment="1">
      <alignment horizontal="center" vertical="center" wrapText="1"/>
    </xf>
    <xf numFmtId="0" fontId="0" fillId="0" borderId="10" xfId="0" applyBorder="1"/>
    <xf numFmtId="0" fontId="2" fillId="0" borderId="5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3" fillId="0" borderId="31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top" wrapText="1"/>
    </xf>
    <xf numFmtId="0" fontId="3" fillId="0" borderId="18" xfId="0" applyFont="1" applyBorder="1" applyAlignment="1">
      <alignment horizontal="center" vertical="top" wrapText="1"/>
    </xf>
  </cellXfs>
  <cellStyles count="4">
    <cellStyle name="Обычный" xfId="0" builtinId="0"/>
    <cellStyle name="Обычный_водоканал" xfId="2"/>
    <cellStyle name="Обычный_Лист12" xfId="1"/>
    <cellStyle name="Обычный_Лист9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2"/>
  <dimension ref="A1:J107"/>
  <sheetViews>
    <sheetView tabSelected="1" topLeftCell="A71" workbookViewId="0">
      <selection activeCell="A75" sqref="A75:F75"/>
    </sheetView>
  </sheetViews>
  <sheetFormatPr defaultRowHeight="14.4" x14ac:dyDescent="0.3"/>
  <cols>
    <col min="1" max="1" width="6" customWidth="1"/>
    <col min="2" max="2" width="44.33203125" customWidth="1"/>
    <col min="3" max="3" width="18" customWidth="1"/>
    <col min="4" max="4" width="12.44140625" customWidth="1"/>
    <col min="5" max="5" width="12.33203125" customWidth="1"/>
    <col min="6" max="6" width="9.88671875" hidden="1" customWidth="1"/>
    <col min="7" max="7" width="8.88671875" customWidth="1"/>
    <col min="8" max="10" width="8.88671875" hidden="1" customWidth="1"/>
    <col min="11" max="11" width="0.21875" customWidth="1"/>
  </cols>
  <sheetData>
    <row r="1" spans="1:9" x14ac:dyDescent="0.3">
      <c r="D1" t="s">
        <v>0</v>
      </c>
    </row>
    <row r="2" spans="1:9" x14ac:dyDescent="0.3">
      <c r="A2" s="82" t="s">
        <v>117</v>
      </c>
      <c r="B2" s="82"/>
      <c r="C2" s="82"/>
      <c r="D2" s="82"/>
      <c r="E2" s="82"/>
      <c r="F2" s="82"/>
      <c r="G2" s="82"/>
    </row>
    <row r="3" spans="1:9" x14ac:dyDescent="0.3">
      <c r="A3" s="83" t="s">
        <v>118</v>
      </c>
      <c r="B3" s="84"/>
      <c r="C3" s="84"/>
      <c r="D3" s="84"/>
      <c r="E3" s="84"/>
      <c r="F3" s="84"/>
      <c r="G3" s="48"/>
    </row>
    <row r="4" spans="1:9" x14ac:dyDescent="0.3">
      <c r="A4" s="83" t="s">
        <v>134</v>
      </c>
      <c r="B4" s="84"/>
      <c r="C4" s="84"/>
      <c r="D4" s="84"/>
      <c r="E4" s="55"/>
      <c r="F4" s="49"/>
      <c r="G4" s="48"/>
    </row>
    <row r="5" spans="1:9" x14ac:dyDescent="0.3">
      <c r="A5" s="50"/>
      <c r="B5" s="50"/>
      <c r="C5" s="51" t="s">
        <v>119</v>
      </c>
      <c r="D5" s="51" t="s">
        <v>120</v>
      </c>
      <c r="E5" s="56"/>
      <c r="F5" s="50"/>
    </row>
    <row r="6" spans="1:9" x14ac:dyDescent="0.3">
      <c r="A6" s="52" t="s">
        <v>121</v>
      </c>
      <c r="B6" s="52"/>
      <c r="C6" s="52"/>
      <c r="D6" s="51" t="s">
        <v>122</v>
      </c>
      <c r="E6" s="56"/>
      <c r="F6" s="52"/>
    </row>
    <row r="7" spans="1:9" x14ac:dyDescent="0.3">
      <c r="A7" s="50"/>
      <c r="B7" s="50"/>
      <c r="C7" s="51" t="s">
        <v>123</v>
      </c>
      <c r="D7" s="50">
        <v>2</v>
      </c>
      <c r="E7" s="50"/>
      <c r="F7" s="50"/>
    </row>
    <row r="8" spans="1:9" x14ac:dyDescent="0.3">
      <c r="A8" s="50"/>
      <c r="B8" s="50"/>
      <c r="C8" s="51" t="s">
        <v>124</v>
      </c>
      <c r="D8" s="50">
        <v>3</v>
      </c>
      <c r="E8" s="50"/>
      <c r="F8" s="50"/>
    </row>
    <row r="9" spans="1:9" x14ac:dyDescent="0.3">
      <c r="A9" s="50"/>
      <c r="B9" s="50"/>
      <c r="C9" s="51" t="s">
        <v>125</v>
      </c>
      <c r="D9" s="50">
        <v>12</v>
      </c>
      <c r="E9" s="50"/>
      <c r="F9" s="50"/>
    </row>
    <row r="10" spans="1:9" x14ac:dyDescent="0.3">
      <c r="A10" s="50"/>
      <c r="B10" s="50"/>
      <c r="C10" s="51" t="s">
        <v>126</v>
      </c>
      <c r="D10" s="50">
        <v>903.5</v>
      </c>
      <c r="E10" s="50"/>
      <c r="F10" s="50"/>
    </row>
    <row r="11" spans="1:9" x14ac:dyDescent="0.3">
      <c r="A11" s="50"/>
      <c r="B11" s="85" t="s">
        <v>127</v>
      </c>
      <c r="C11" s="85"/>
      <c r="D11" s="50">
        <v>107.2</v>
      </c>
      <c r="E11" s="50"/>
      <c r="F11" s="50"/>
    </row>
    <row r="12" spans="1:9" x14ac:dyDescent="0.3">
      <c r="B12" s="85" t="s">
        <v>128</v>
      </c>
      <c r="C12" s="85"/>
      <c r="D12" s="51" t="s">
        <v>129</v>
      </c>
      <c r="E12" s="56"/>
    </row>
    <row r="13" spans="1:9" ht="15" thickBot="1" x14ac:dyDescent="0.35"/>
    <row r="14" spans="1:9" ht="28.2" hidden="1" customHeight="1" thickBot="1" x14ac:dyDescent="0.35">
      <c r="A14" s="112" t="s">
        <v>1</v>
      </c>
      <c r="B14" s="112"/>
      <c r="C14" s="112"/>
      <c r="D14" s="112"/>
      <c r="E14" s="112"/>
      <c r="F14" s="112"/>
      <c r="I14">
        <v>903.5</v>
      </c>
    </row>
    <row r="15" spans="1:9" ht="129" customHeight="1" thickBot="1" x14ac:dyDescent="0.35">
      <c r="A15" s="1" t="s">
        <v>2</v>
      </c>
      <c r="B15" s="2" t="s">
        <v>3</v>
      </c>
      <c r="C15" s="2" t="s">
        <v>4</v>
      </c>
      <c r="D15" s="2" t="s">
        <v>135</v>
      </c>
      <c r="E15" s="2" t="s">
        <v>136</v>
      </c>
      <c r="F15" s="3" t="s">
        <v>5</v>
      </c>
    </row>
    <row r="16" spans="1:9" x14ac:dyDescent="0.3">
      <c r="A16" s="107" t="s">
        <v>6</v>
      </c>
      <c r="B16" s="108"/>
      <c r="C16" s="108"/>
      <c r="D16" s="108"/>
      <c r="E16" s="113"/>
      <c r="F16" s="111"/>
    </row>
    <row r="17" spans="1:8" ht="93" customHeight="1" x14ac:dyDescent="0.3">
      <c r="A17" s="4" t="s">
        <v>7</v>
      </c>
      <c r="B17" s="5" t="s">
        <v>8</v>
      </c>
      <c r="C17" s="6" t="s">
        <v>9</v>
      </c>
      <c r="D17" s="90">
        <f>I14*F17*12</f>
        <v>8131.5</v>
      </c>
      <c r="E17" s="90">
        <v>8131.5</v>
      </c>
      <c r="F17" s="92">
        <v>0.75</v>
      </c>
    </row>
    <row r="18" spans="1:8" ht="42.75" customHeight="1" x14ac:dyDescent="0.3">
      <c r="A18" s="4" t="s">
        <v>10</v>
      </c>
      <c r="B18" s="5" t="s">
        <v>11</v>
      </c>
      <c r="C18" s="6" t="s">
        <v>12</v>
      </c>
      <c r="D18" s="94"/>
      <c r="E18" s="94"/>
      <c r="F18" s="92"/>
    </row>
    <row r="19" spans="1:8" ht="30.75" customHeight="1" x14ac:dyDescent="0.3">
      <c r="A19" s="4" t="s">
        <v>13</v>
      </c>
      <c r="B19" s="5" t="s">
        <v>14</v>
      </c>
      <c r="C19" s="6" t="s">
        <v>12</v>
      </c>
      <c r="D19" s="94"/>
      <c r="E19" s="94"/>
      <c r="F19" s="92"/>
    </row>
    <row r="20" spans="1:8" ht="40.5" customHeight="1" x14ac:dyDescent="0.3">
      <c r="A20" s="4" t="s">
        <v>15</v>
      </c>
      <c r="B20" s="5" t="s">
        <v>16</v>
      </c>
      <c r="C20" s="6" t="s">
        <v>12</v>
      </c>
      <c r="D20" s="94"/>
      <c r="E20" s="94"/>
      <c r="F20" s="92"/>
    </row>
    <row r="21" spans="1:8" ht="55.5" customHeight="1" x14ac:dyDescent="0.3">
      <c r="A21" s="4" t="s">
        <v>17</v>
      </c>
      <c r="B21" s="5" t="s">
        <v>18</v>
      </c>
      <c r="C21" s="6" t="s">
        <v>12</v>
      </c>
      <c r="D21" s="106"/>
      <c r="E21" s="106"/>
      <c r="F21" s="92"/>
    </row>
    <row r="22" spans="1:8" ht="32.25" customHeight="1" thickBot="1" x14ac:dyDescent="0.35">
      <c r="A22" s="7" t="s">
        <v>19</v>
      </c>
      <c r="B22" s="8" t="s">
        <v>20</v>
      </c>
      <c r="C22" s="9"/>
      <c r="D22" s="57">
        <f>F22*I14*12</f>
        <v>1084.2</v>
      </c>
      <c r="E22" s="17">
        <v>1084.2</v>
      </c>
      <c r="F22" s="11">
        <v>0.1</v>
      </c>
    </row>
    <row r="23" spans="1:8" x14ac:dyDescent="0.3">
      <c r="A23" s="107" t="s">
        <v>21</v>
      </c>
      <c r="B23" s="108"/>
      <c r="C23" s="108"/>
      <c r="D23" s="108"/>
      <c r="E23" s="113"/>
      <c r="F23" s="111"/>
    </row>
    <row r="24" spans="1:8" ht="35.25" customHeight="1" x14ac:dyDescent="0.3">
      <c r="A24" s="4" t="s">
        <v>7</v>
      </c>
      <c r="B24" s="5" t="s">
        <v>22</v>
      </c>
      <c r="C24" s="6" t="s">
        <v>23</v>
      </c>
      <c r="D24" s="98">
        <f>H25*12*F24</f>
        <v>11384.1</v>
      </c>
      <c r="E24" s="90">
        <v>11384.1</v>
      </c>
      <c r="F24" s="92">
        <v>1.05</v>
      </c>
    </row>
    <row r="25" spans="1:8" ht="37.5" customHeight="1" x14ac:dyDescent="0.3">
      <c r="A25" s="4" t="s">
        <v>10</v>
      </c>
      <c r="B25" s="5" t="s">
        <v>24</v>
      </c>
      <c r="C25" s="6" t="s">
        <v>25</v>
      </c>
      <c r="D25" s="98"/>
      <c r="E25" s="94"/>
      <c r="F25" s="92"/>
      <c r="H25">
        <v>903.5</v>
      </c>
    </row>
    <row r="26" spans="1:8" ht="78" customHeight="1" x14ac:dyDescent="0.3">
      <c r="A26" s="4" t="s">
        <v>13</v>
      </c>
      <c r="B26" s="5" t="s">
        <v>26</v>
      </c>
      <c r="C26" s="6" t="s">
        <v>25</v>
      </c>
      <c r="D26" s="98"/>
      <c r="E26" s="106"/>
      <c r="F26" s="92"/>
    </row>
    <row r="27" spans="1:8" ht="43.5" customHeight="1" thickBot="1" x14ac:dyDescent="0.35">
      <c r="A27" s="7" t="s">
        <v>15</v>
      </c>
      <c r="B27" s="8" t="s">
        <v>27</v>
      </c>
      <c r="C27" s="13" t="s">
        <v>12</v>
      </c>
      <c r="D27" s="13">
        <f>I14*12*F27</f>
        <v>2276.8199999999997</v>
      </c>
      <c r="E27" s="58">
        <v>2276.8199999999997</v>
      </c>
      <c r="F27" s="14">
        <v>0.21</v>
      </c>
    </row>
    <row r="28" spans="1:8" x14ac:dyDescent="0.3">
      <c r="A28" s="107" t="s">
        <v>28</v>
      </c>
      <c r="B28" s="108"/>
      <c r="C28" s="108"/>
      <c r="D28" s="114"/>
      <c r="E28" s="115"/>
      <c r="F28" s="111"/>
    </row>
    <row r="29" spans="1:8" x14ac:dyDescent="0.3">
      <c r="A29" s="104" t="s">
        <v>29</v>
      </c>
      <c r="B29" s="105"/>
      <c r="C29" s="116"/>
      <c r="D29" s="90">
        <f>H38*12*F29</f>
        <v>33827.040000000001</v>
      </c>
      <c r="E29" s="90">
        <v>33827.040000000001</v>
      </c>
      <c r="F29" s="117">
        <v>3.12</v>
      </c>
    </row>
    <row r="30" spans="1:8" ht="25.5" customHeight="1" x14ac:dyDescent="0.3">
      <c r="A30" s="4" t="s">
        <v>7</v>
      </c>
      <c r="B30" s="5" t="s">
        <v>30</v>
      </c>
      <c r="C30" s="15" t="s">
        <v>31</v>
      </c>
      <c r="D30" s="94"/>
      <c r="E30" s="94"/>
      <c r="F30" s="117"/>
    </row>
    <row r="31" spans="1:8" ht="41.25" customHeight="1" x14ac:dyDescent="0.3">
      <c r="A31" s="4" t="s">
        <v>10</v>
      </c>
      <c r="B31" s="5" t="s">
        <v>32</v>
      </c>
      <c r="C31" s="15" t="s">
        <v>33</v>
      </c>
      <c r="D31" s="94"/>
      <c r="E31" s="94"/>
      <c r="F31" s="117"/>
    </row>
    <row r="32" spans="1:8" x14ac:dyDescent="0.3">
      <c r="A32" s="4" t="s">
        <v>13</v>
      </c>
      <c r="B32" s="5" t="s">
        <v>34</v>
      </c>
      <c r="C32" s="15" t="s">
        <v>31</v>
      </c>
      <c r="D32" s="94"/>
      <c r="E32" s="94"/>
      <c r="F32" s="117"/>
    </row>
    <row r="33" spans="1:8" ht="25.5" customHeight="1" x14ac:dyDescent="0.3">
      <c r="A33" s="4" t="s">
        <v>15</v>
      </c>
      <c r="B33" s="5" t="s">
        <v>35</v>
      </c>
      <c r="C33" s="15" t="s">
        <v>36</v>
      </c>
      <c r="D33" s="94"/>
      <c r="E33" s="94"/>
      <c r="F33" s="117"/>
    </row>
    <row r="34" spans="1:8" ht="21.75" customHeight="1" x14ac:dyDescent="0.3">
      <c r="A34" s="4" t="s">
        <v>37</v>
      </c>
      <c r="B34" s="5" t="s">
        <v>38</v>
      </c>
      <c r="C34" s="15" t="s">
        <v>39</v>
      </c>
      <c r="D34" s="94"/>
      <c r="E34" s="94"/>
      <c r="F34" s="117"/>
    </row>
    <row r="35" spans="1:8" ht="41.25" customHeight="1" x14ac:dyDescent="0.3">
      <c r="A35" s="4" t="s">
        <v>19</v>
      </c>
      <c r="B35" s="5" t="s">
        <v>40</v>
      </c>
      <c r="C35" s="15" t="s">
        <v>31</v>
      </c>
      <c r="D35" s="94"/>
      <c r="E35" s="94"/>
      <c r="F35" s="117"/>
    </row>
    <row r="36" spans="1:8" ht="46.8" customHeight="1" x14ac:dyDescent="0.3">
      <c r="A36" s="41">
        <v>15</v>
      </c>
      <c r="B36" s="8" t="s">
        <v>116</v>
      </c>
      <c r="C36" s="16" t="s">
        <v>41</v>
      </c>
      <c r="D36" s="94"/>
      <c r="E36" s="94"/>
      <c r="F36" s="117"/>
    </row>
    <row r="37" spans="1:8" ht="27" customHeight="1" x14ac:dyDescent="0.3">
      <c r="A37" s="6">
        <v>8</v>
      </c>
      <c r="B37" s="5" t="s">
        <v>42</v>
      </c>
      <c r="C37" s="16" t="s">
        <v>43</v>
      </c>
      <c r="D37" s="94"/>
      <c r="E37" s="94"/>
      <c r="F37" s="117"/>
    </row>
    <row r="38" spans="1:8" x14ac:dyDescent="0.3">
      <c r="A38" s="119" t="s">
        <v>44</v>
      </c>
      <c r="B38" s="120"/>
      <c r="C38" s="120"/>
      <c r="D38" s="94"/>
      <c r="E38" s="94"/>
      <c r="F38" s="117"/>
      <c r="H38">
        <f>I14</f>
        <v>903.5</v>
      </c>
    </row>
    <row r="39" spans="1:8" ht="48" customHeight="1" x14ac:dyDescent="0.3">
      <c r="A39" s="4">
        <v>9</v>
      </c>
      <c r="B39" s="5" t="s">
        <v>45</v>
      </c>
      <c r="C39" s="15" t="s">
        <v>46</v>
      </c>
      <c r="D39" s="94"/>
      <c r="E39" s="94"/>
      <c r="F39" s="117"/>
    </row>
    <row r="40" spans="1:8" ht="48.75" customHeight="1" x14ac:dyDescent="0.3">
      <c r="A40" s="4">
        <v>10</v>
      </c>
      <c r="B40" s="5" t="s">
        <v>47</v>
      </c>
      <c r="C40" s="15" t="s">
        <v>46</v>
      </c>
      <c r="D40" s="94"/>
      <c r="E40" s="94"/>
      <c r="F40" s="117"/>
    </row>
    <row r="41" spans="1:8" ht="47.25" customHeight="1" x14ac:dyDescent="0.3">
      <c r="A41" s="4">
        <v>11</v>
      </c>
      <c r="B41" s="5" t="s">
        <v>48</v>
      </c>
      <c r="C41" s="15" t="s">
        <v>31</v>
      </c>
      <c r="D41" s="94"/>
      <c r="E41" s="94"/>
      <c r="F41" s="117"/>
    </row>
    <row r="42" spans="1:8" ht="25.5" customHeight="1" x14ac:dyDescent="0.3">
      <c r="A42" s="4">
        <v>12</v>
      </c>
      <c r="B42" s="5" t="s">
        <v>49</v>
      </c>
      <c r="C42" s="15" t="s">
        <v>31</v>
      </c>
      <c r="D42" s="94"/>
      <c r="E42" s="94"/>
      <c r="F42" s="117"/>
    </row>
    <row r="43" spans="1:8" ht="36.75" customHeight="1" x14ac:dyDescent="0.3">
      <c r="A43" s="4">
        <v>13</v>
      </c>
      <c r="B43" s="5" t="s">
        <v>32</v>
      </c>
      <c r="C43" s="15" t="s">
        <v>50</v>
      </c>
      <c r="D43" s="94"/>
      <c r="E43" s="94"/>
      <c r="F43" s="117"/>
    </row>
    <row r="44" spans="1:8" ht="21.75" customHeight="1" x14ac:dyDescent="0.3">
      <c r="A44" s="7">
        <v>14</v>
      </c>
      <c r="B44" s="8" t="s">
        <v>51</v>
      </c>
      <c r="C44" s="17" t="s">
        <v>31</v>
      </c>
      <c r="D44" s="94"/>
      <c r="E44" s="106"/>
      <c r="F44" s="118"/>
    </row>
    <row r="45" spans="1:8" ht="46.8" customHeight="1" x14ac:dyDescent="0.3">
      <c r="A45" s="41">
        <v>15</v>
      </c>
      <c r="B45" s="8" t="s">
        <v>116</v>
      </c>
      <c r="C45" s="16" t="s">
        <v>41</v>
      </c>
      <c r="D45" s="43">
        <f>F45*9*903.5</f>
        <v>7480.9800000000014</v>
      </c>
      <c r="E45" s="43">
        <v>7480.9800000000014</v>
      </c>
      <c r="F45" s="42">
        <v>0.92</v>
      </c>
    </row>
    <row r="46" spans="1:8" ht="102.6" customHeight="1" thickBot="1" x14ac:dyDescent="0.35">
      <c r="A46" s="37">
        <v>16</v>
      </c>
      <c r="B46" s="39" t="s">
        <v>114</v>
      </c>
      <c r="C46" s="40" t="s">
        <v>115</v>
      </c>
      <c r="D46" s="18">
        <f>F46*9*H38</f>
        <v>243.94500000000002</v>
      </c>
      <c r="E46" s="59">
        <v>243.94500000000002</v>
      </c>
      <c r="F46" s="12">
        <v>0.03</v>
      </c>
    </row>
    <row r="47" spans="1:8" x14ac:dyDescent="0.3">
      <c r="A47" s="107" t="s">
        <v>52</v>
      </c>
      <c r="B47" s="108"/>
      <c r="C47" s="108"/>
      <c r="D47" s="109"/>
      <c r="E47" s="110"/>
      <c r="F47" s="111"/>
    </row>
    <row r="48" spans="1:8" x14ac:dyDescent="0.3">
      <c r="A48" s="104" t="s">
        <v>53</v>
      </c>
      <c r="B48" s="105"/>
      <c r="C48" s="105"/>
      <c r="D48" s="98">
        <f>I14*12*F48</f>
        <v>8998.8599999999988</v>
      </c>
      <c r="E48" s="90">
        <v>8998.8599999999988</v>
      </c>
      <c r="F48" s="92">
        <v>0.83</v>
      </c>
    </row>
    <row r="49" spans="1:6" ht="98.25" customHeight="1" x14ac:dyDescent="0.3">
      <c r="A49" s="4" t="s">
        <v>7</v>
      </c>
      <c r="B49" s="5" t="s">
        <v>54</v>
      </c>
      <c r="C49" s="6" t="s">
        <v>55</v>
      </c>
      <c r="D49" s="98"/>
      <c r="E49" s="94"/>
      <c r="F49" s="92"/>
    </row>
    <row r="50" spans="1:6" ht="60.75" customHeight="1" x14ac:dyDescent="0.3">
      <c r="A50" s="4" t="s">
        <v>10</v>
      </c>
      <c r="B50" s="5" t="s">
        <v>56</v>
      </c>
      <c r="C50" s="6" t="s">
        <v>55</v>
      </c>
      <c r="D50" s="98"/>
      <c r="E50" s="94"/>
      <c r="F50" s="92"/>
    </row>
    <row r="51" spans="1:6" ht="21" customHeight="1" thickBot="1" x14ac:dyDescent="0.35">
      <c r="A51" s="7" t="s">
        <v>13</v>
      </c>
      <c r="B51" s="8" t="s">
        <v>57</v>
      </c>
      <c r="C51" s="19" t="s">
        <v>58</v>
      </c>
      <c r="D51" s="90"/>
      <c r="E51" s="94"/>
      <c r="F51" s="93"/>
    </row>
    <row r="52" spans="1:6" x14ac:dyDescent="0.3">
      <c r="A52" s="86" t="s">
        <v>59</v>
      </c>
      <c r="B52" s="87"/>
      <c r="C52" s="87"/>
      <c r="D52" s="100">
        <f>F52*12*I14</f>
        <v>12251.46</v>
      </c>
      <c r="E52" s="90">
        <v>12251.46</v>
      </c>
      <c r="F52" s="102">
        <v>1.1299999999999999</v>
      </c>
    </row>
    <row r="53" spans="1:6" ht="58.5" customHeight="1" x14ac:dyDescent="0.3">
      <c r="A53" s="4" t="s">
        <v>7</v>
      </c>
      <c r="B53" s="5" t="s">
        <v>60</v>
      </c>
      <c r="C53" s="6" t="s">
        <v>58</v>
      </c>
      <c r="D53" s="98"/>
      <c r="E53" s="94"/>
      <c r="F53" s="92"/>
    </row>
    <row r="54" spans="1:6" ht="42" customHeight="1" x14ac:dyDescent="0.3">
      <c r="A54" s="4" t="s">
        <v>10</v>
      </c>
      <c r="B54" s="5" t="s">
        <v>61</v>
      </c>
      <c r="C54" s="6" t="s">
        <v>12</v>
      </c>
      <c r="D54" s="98"/>
      <c r="E54" s="94"/>
      <c r="F54" s="92"/>
    </row>
    <row r="55" spans="1:6" ht="44.25" customHeight="1" x14ac:dyDescent="0.3">
      <c r="A55" s="4" t="s">
        <v>13</v>
      </c>
      <c r="B55" s="5" t="s">
        <v>62</v>
      </c>
      <c r="C55" s="6" t="s">
        <v>12</v>
      </c>
      <c r="D55" s="98"/>
      <c r="E55" s="94"/>
      <c r="F55" s="92"/>
    </row>
    <row r="56" spans="1:6" ht="50.4" customHeight="1" thickBot="1" x14ac:dyDescent="0.35">
      <c r="A56" s="7" t="s">
        <v>15</v>
      </c>
      <c r="B56" s="8" t="s">
        <v>63</v>
      </c>
      <c r="C56" s="13" t="s">
        <v>58</v>
      </c>
      <c r="D56" s="90"/>
      <c r="E56" s="106"/>
      <c r="F56" s="93"/>
    </row>
    <row r="57" spans="1:6" x14ac:dyDescent="0.3">
      <c r="A57" s="86" t="s">
        <v>64</v>
      </c>
      <c r="B57" s="87"/>
      <c r="C57" s="87"/>
      <c r="D57" s="100">
        <f>F57*12*I14</f>
        <v>26562.9</v>
      </c>
      <c r="E57" s="94">
        <v>26562.9</v>
      </c>
      <c r="F57" s="90">
        <v>2.4500000000000002</v>
      </c>
    </row>
    <row r="58" spans="1:6" ht="54.75" customHeight="1" x14ac:dyDescent="0.3">
      <c r="A58" s="4" t="s">
        <v>7</v>
      </c>
      <c r="B58" s="5" t="s">
        <v>65</v>
      </c>
      <c r="C58" s="6" t="s">
        <v>12</v>
      </c>
      <c r="D58" s="98"/>
      <c r="E58" s="94"/>
      <c r="F58" s="101"/>
    </row>
    <row r="59" spans="1:6" ht="25.5" customHeight="1" x14ac:dyDescent="0.3">
      <c r="A59" s="4" t="s">
        <v>10</v>
      </c>
      <c r="B59" s="5" t="s">
        <v>66</v>
      </c>
      <c r="C59" s="6" t="s">
        <v>12</v>
      </c>
      <c r="D59" s="98"/>
      <c r="E59" s="94"/>
      <c r="F59" s="101"/>
    </row>
    <row r="60" spans="1:6" ht="58.5" customHeight="1" x14ac:dyDescent="0.3">
      <c r="A60" s="4" t="s">
        <v>13</v>
      </c>
      <c r="B60" s="5" t="s">
        <v>67</v>
      </c>
      <c r="C60" s="6" t="s">
        <v>55</v>
      </c>
      <c r="D60" s="98"/>
      <c r="E60" s="94"/>
      <c r="F60" s="101"/>
    </row>
    <row r="61" spans="1:6" ht="32.25" customHeight="1" x14ac:dyDescent="0.3">
      <c r="A61" s="7" t="s">
        <v>15</v>
      </c>
      <c r="B61" s="8" t="s">
        <v>68</v>
      </c>
      <c r="C61" s="13" t="s">
        <v>12</v>
      </c>
      <c r="D61" s="90"/>
      <c r="E61" s="94"/>
      <c r="F61" s="101"/>
    </row>
    <row r="62" spans="1:6" ht="21.6" customHeight="1" thickBot="1" x14ac:dyDescent="0.35">
      <c r="A62" s="6">
        <v>5</v>
      </c>
      <c r="B62" s="5" t="s">
        <v>69</v>
      </c>
      <c r="C62" s="15" t="s">
        <v>12</v>
      </c>
      <c r="D62" s="20"/>
      <c r="E62" s="20"/>
      <c r="F62" s="21"/>
    </row>
    <row r="63" spans="1:6" x14ac:dyDescent="0.3">
      <c r="A63" s="86" t="s">
        <v>70</v>
      </c>
      <c r="B63" s="87"/>
      <c r="C63" s="87"/>
      <c r="D63" s="100">
        <f>F63*12*I14</f>
        <v>13552.5</v>
      </c>
      <c r="E63" s="103">
        <v>13552.5</v>
      </c>
      <c r="F63" s="102">
        <v>1.25</v>
      </c>
    </row>
    <row r="64" spans="1:6" ht="71.25" customHeight="1" x14ac:dyDescent="0.3">
      <c r="A64" s="4" t="s">
        <v>7</v>
      </c>
      <c r="B64" s="5" t="s">
        <v>71</v>
      </c>
      <c r="C64" s="5" t="s">
        <v>12</v>
      </c>
      <c r="D64" s="98"/>
      <c r="E64" s="94"/>
      <c r="F64" s="92"/>
    </row>
    <row r="65" spans="1:6" ht="31.5" customHeight="1" x14ac:dyDescent="0.3">
      <c r="A65" s="4" t="s">
        <v>10</v>
      </c>
      <c r="B65" s="5" t="s">
        <v>72</v>
      </c>
      <c r="C65" s="22" t="s">
        <v>12</v>
      </c>
      <c r="D65" s="98"/>
      <c r="E65" s="94"/>
      <c r="F65" s="92"/>
    </row>
    <row r="66" spans="1:6" ht="82.5" customHeight="1" x14ac:dyDescent="0.3">
      <c r="A66" s="4" t="s">
        <v>13</v>
      </c>
      <c r="B66" s="5" t="s">
        <v>73</v>
      </c>
      <c r="C66" s="6" t="s">
        <v>12</v>
      </c>
      <c r="D66" s="98"/>
      <c r="E66" s="94"/>
      <c r="F66" s="92"/>
    </row>
    <row r="67" spans="1:6" ht="41.25" customHeight="1" thickBot="1" x14ac:dyDescent="0.35">
      <c r="A67" s="7" t="s">
        <v>15</v>
      </c>
      <c r="B67" s="8" t="s">
        <v>74</v>
      </c>
      <c r="C67" s="10" t="s">
        <v>58</v>
      </c>
      <c r="D67" s="90"/>
      <c r="E67" s="91"/>
      <c r="F67" s="93"/>
    </row>
    <row r="68" spans="1:6" x14ac:dyDescent="0.3">
      <c r="A68" s="86" t="s">
        <v>75</v>
      </c>
      <c r="B68" s="87"/>
      <c r="C68" s="87"/>
      <c r="D68" s="87"/>
      <c r="E68" s="88"/>
      <c r="F68" s="89"/>
    </row>
    <row r="69" spans="1:6" ht="71.25" customHeight="1" x14ac:dyDescent="0.3">
      <c r="A69" s="4" t="s">
        <v>7</v>
      </c>
      <c r="B69" s="5" t="s">
        <v>76</v>
      </c>
      <c r="C69" s="22" t="s">
        <v>77</v>
      </c>
      <c r="D69" s="90">
        <f>F69*12*I14</f>
        <v>26129.22</v>
      </c>
      <c r="E69" s="90">
        <v>26129.22</v>
      </c>
      <c r="F69" s="92">
        <v>2.41</v>
      </c>
    </row>
    <row r="70" spans="1:6" ht="34.5" customHeight="1" thickBot="1" x14ac:dyDescent="0.35">
      <c r="A70" s="7" t="s">
        <v>10</v>
      </c>
      <c r="B70" s="8" t="s">
        <v>78</v>
      </c>
      <c r="C70" s="10" t="s">
        <v>79</v>
      </c>
      <c r="D70" s="91"/>
      <c r="E70" s="91"/>
      <c r="F70" s="93"/>
    </row>
    <row r="71" spans="1:6" x14ac:dyDescent="0.3">
      <c r="A71" s="86" t="s">
        <v>130</v>
      </c>
      <c r="B71" s="87"/>
      <c r="C71" s="87"/>
      <c r="D71" s="87"/>
      <c r="E71" s="88"/>
      <c r="F71" s="89"/>
    </row>
    <row r="72" spans="1:6" ht="16.5" customHeight="1" x14ac:dyDescent="0.3">
      <c r="A72" s="46" t="s">
        <v>7</v>
      </c>
      <c r="B72" s="47" t="s">
        <v>131</v>
      </c>
      <c r="C72" s="45" t="s">
        <v>41</v>
      </c>
      <c r="D72" s="98">
        <f>F72*3*I14</f>
        <v>6369.6750000000011</v>
      </c>
      <c r="E72" s="90">
        <v>6369.6750000000011</v>
      </c>
      <c r="F72" s="92">
        <v>2.35</v>
      </c>
    </row>
    <row r="73" spans="1:6" ht="21" customHeight="1" x14ac:dyDescent="0.3">
      <c r="A73" s="46" t="s">
        <v>10</v>
      </c>
      <c r="B73" s="47" t="s">
        <v>132</v>
      </c>
      <c r="C73" s="45" t="s">
        <v>23</v>
      </c>
      <c r="D73" s="98"/>
      <c r="E73" s="94"/>
      <c r="F73" s="92"/>
    </row>
    <row r="74" spans="1:6" ht="43.5" customHeight="1" thickBot="1" x14ac:dyDescent="0.35">
      <c r="A74" s="7" t="s">
        <v>13</v>
      </c>
      <c r="B74" s="8" t="s">
        <v>133</v>
      </c>
      <c r="C74" s="44" t="s">
        <v>41</v>
      </c>
      <c r="D74" s="90"/>
      <c r="E74" s="91"/>
      <c r="F74" s="93"/>
    </row>
    <row r="75" spans="1:6" x14ac:dyDescent="0.3">
      <c r="A75" s="86" t="s">
        <v>143</v>
      </c>
      <c r="B75" s="87"/>
      <c r="C75" s="87"/>
      <c r="D75" s="87"/>
      <c r="E75" s="88"/>
      <c r="F75" s="89"/>
    </row>
    <row r="76" spans="1:6" ht="78.75" customHeight="1" x14ac:dyDescent="0.3">
      <c r="A76" s="4" t="s">
        <v>7</v>
      </c>
      <c r="B76" s="5" t="s">
        <v>80</v>
      </c>
      <c r="C76" s="22" t="s">
        <v>81</v>
      </c>
      <c r="D76" s="90">
        <f>F76*12*I14</f>
        <v>41741.700000000004</v>
      </c>
      <c r="E76" s="90">
        <v>41741.699999999997</v>
      </c>
      <c r="F76" s="93">
        <v>3.85</v>
      </c>
    </row>
    <row r="77" spans="1:6" ht="70.5" customHeight="1" x14ac:dyDescent="0.3">
      <c r="A77" s="4" t="s">
        <v>10</v>
      </c>
      <c r="B77" s="5" t="s">
        <v>82</v>
      </c>
      <c r="C77" s="22" t="s">
        <v>81</v>
      </c>
      <c r="D77" s="94"/>
      <c r="E77" s="94"/>
      <c r="F77" s="95"/>
    </row>
    <row r="78" spans="1:6" ht="67.5" customHeight="1" x14ac:dyDescent="0.3">
      <c r="A78" s="97" t="s">
        <v>13</v>
      </c>
      <c r="B78" s="5" t="s">
        <v>83</v>
      </c>
      <c r="C78" s="98" t="s">
        <v>84</v>
      </c>
      <c r="D78" s="94"/>
      <c r="E78" s="94"/>
      <c r="F78" s="95"/>
    </row>
    <row r="79" spans="1:6" ht="30.75" customHeight="1" x14ac:dyDescent="0.3">
      <c r="A79" s="97"/>
      <c r="B79" s="5" t="s">
        <v>85</v>
      </c>
      <c r="C79" s="98"/>
      <c r="D79" s="94"/>
      <c r="E79" s="94"/>
      <c r="F79" s="95"/>
    </row>
    <row r="80" spans="1:6" ht="15" customHeight="1" x14ac:dyDescent="0.3">
      <c r="A80" s="97"/>
      <c r="B80" s="99" t="s">
        <v>86</v>
      </c>
      <c r="C80" s="98"/>
      <c r="D80" s="94"/>
      <c r="E80" s="94"/>
      <c r="F80" s="95"/>
    </row>
    <row r="81" spans="1:9" ht="69.75" customHeight="1" x14ac:dyDescent="0.3">
      <c r="A81" s="97"/>
      <c r="B81" s="99"/>
      <c r="C81" s="98"/>
      <c r="D81" s="94"/>
      <c r="E81" s="94"/>
      <c r="F81" s="95"/>
    </row>
    <row r="82" spans="1:9" ht="54.75" customHeight="1" x14ac:dyDescent="0.3">
      <c r="A82" s="97"/>
      <c r="B82" s="5" t="s">
        <v>87</v>
      </c>
      <c r="C82" s="98"/>
      <c r="D82" s="94"/>
      <c r="E82" s="94"/>
      <c r="F82" s="95"/>
    </row>
    <row r="83" spans="1:9" ht="80.25" customHeight="1" x14ac:dyDescent="0.3">
      <c r="A83" s="4" t="s">
        <v>15</v>
      </c>
      <c r="B83" s="5" t="s">
        <v>88</v>
      </c>
      <c r="C83" s="22" t="s">
        <v>89</v>
      </c>
      <c r="D83" s="94"/>
      <c r="E83" s="94"/>
      <c r="F83" s="95"/>
    </row>
    <row r="84" spans="1:9" ht="48" customHeight="1" x14ac:dyDescent="0.3">
      <c r="A84" s="4">
        <v>5</v>
      </c>
      <c r="B84" s="38" t="s">
        <v>112</v>
      </c>
      <c r="C84" s="6" t="s">
        <v>90</v>
      </c>
      <c r="D84" s="94"/>
      <c r="E84" s="94"/>
      <c r="F84" s="95"/>
    </row>
    <row r="85" spans="1:9" ht="71.25" customHeight="1" x14ac:dyDescent="0.3">
      <c r="A85" s="4">
        <v>6</v>
      </c>
      <c r="B85" s="5" t="s">
        <v>91</v>
      </c>
      <c r="C85" s="6" t="s">
        <v>41</v>
      </c>
      <c r="D85" s="94"/>
      <c r="E85" s="94"/>
      <c r="F85" s="95"/>
    </row>
    <row r="86" spans="1:9" ht="53.25" customHeight="1" x14ac:dyDescent="0.3">
      <c r="A86" s="4">
        <v>7</v>
      </c>
      <c r="B86" s="5" t="s">
        <v>92</v>
      </c>
      <c r="C86" s="6" t="s">
        <v>55</v>
      </c>
      <c r="D86" s="94"/>
      <c r="E86" s="94"/>
      <c r="F86" s="95"/>
    </row>
    <row r="87" spans="1:9" ht="81" customHeight="1" x14ac:dyDescent="0.3">
      <c r="A87" s="4">
        <v>8</v>
      </c>
      <c r="B87" s="5" t="s">
        <v>93</v>
      </c>
      <c r="C87" s="6" t="s">
        <v>94</v>
      </c>
      <c r="D87" s="94"/>
      <c r="E87" s="94"/>
      <c r="F87" s="95"/>
    </row>
    <row r="88" spans="1:9" ht="118.2" customHeight="1" x14ac:dyDescent="0.3">
      <c r="A88" s="23">
        <v>9</v>
      </c>
      <c r="B88" s="5" t="s">
        <v>95</v>
      </c>
      <c r="C88" s="24" t="s">
        <v>96</v>
      </c>
      <c r="D88" s="94"/>
      <c r="E88" s="94"/>
      <c r="F88" s="95"/>
    </row>
    <row r="89" spans="1:9" ht="57" customHeight="1" x14ac:dyDescent="0.3">
      <c r="A89" s="23">
        <v>10</v>
      </c>
      <c r="B89" s="38" t="s">
        <v>113</v>
      </c>
      <c r="C89" s="24" t="s">
        <v>97</v>
      </c>
      <c r="D89" s="94"/>
      <c r="E89" s="94"/>
      <c r="F89" s="95"/>
    </row>
    <row r="90" spans="1:9" ht="36" customHeight="1" x14ac:dyDescent="0.3">
      <c r="A90" s="23">
        <v>11</v>
      </c>
      <c r="B90" s="5" t="s">
        <v>98</v>
      </c>
      <c r="C90" s="24" t="s">
        <v>99</v>
      </c>
      <c r="D90" s="94"/>
      <c r="E90" s="94"/>
      <c r="F90" s="95"/>
    </row>
    <row r="91" spans="1:9" ht="42" customHeight="1" x14ac:dyDescent="0.3">
      <c r="A91" s="23">
        <v>12</v>
      </c>
      <c r="B91" s="5" t="s">
        <v>100</v>
      </c>
      <c r="C91" s="24" t="s">
        <v>101</v>
      </c>
      <c r="D91" s="94"/>
      <c r="E91" s="94"/>
      <c r="F91" s="95"/>
    </row>
    <row r="92" spans="1:9" ht="103.5" customHeight="1" thickBot="1" x14ac:dyDescent="0.35">
      <c r="A92" s="23">
        <v>13</v>
      </c>
      <c r="B92" s="5" t="s">
        <v>102</v>
      </c>
      <c r="C92" s="24" t="s">
        <v>103</v>
      </c>
      <c r="D92" s="94"/>
      <c r="E92" s="94"/>
      <c r="F92" s="95"/>
    </row>
    <row r="93" spans="1:9" ht="78.75" hidden="1" customHeight="1" thickBot="1" x14ac:dyDescent="0.35">
      <c r="A93" s="7" t="s">
        <v>104</v>
      </c>
      <c r="B93" s="8" t="s">
        <v>105</v>
      </c>
      <c r="C93" s="13" t="s">
        <v>106</v>
      </c>
      <c r="D93" s="91"/>
      <c r="E93" s="60"/>
      <c r="F93" s="96"/>
    </row>
    <row r="94" spans="1:9" ht="15" thickBot="1" x14ac:dyDescent="0.35">
      <c r="A94" s="86" t="s">
        <v>107</v>
      </c>
      <c r="B94" s="87"/>
      <c r="C94" s="87"/>
      <c r="D94" s="87"/>
      <c r="E94" s="88"/>
      <c r="F94" s="89"/>
      <c r="I94">
        <f>I14</f>
        <v>903.5</v>
      </c>
    </row>
    <row r="95" spans="1:9" ht="15" hidden="1" thickBot="1" x14ac:dyDescent="0.35">
      <c r="A95" s="4" t="s">
        <v>108</v>
      </c>
      <c r="B95" s="25"/>
      <c r="C95" s="26"/>
      <c r="D95" s="27"/>
      <c r="E95" s="61"/>
      <c r="F95" s="28"/>
    </row>
    <row r="96" spans="1:9" ht="15" thickBot="1" x14ac:dyDescent="0.35">
      <c r="A96" s="29">
        <v>1</v>
      </c>
      <c r="B96" s="30" t="s">
        <v>109</v>
      </c>
      <c r="C96" s="31" t="s">
        <v>110</v>
      </c>
      <c r="D96" s="54">
        <f>I94*12*F96</f>
        <v>43368</v>
      </c>
      <c r="E96" s="63">
        <v>43368</v>
      </c>
      <c r="F96" s="32">
        <v>4</v>
      </c>
    </row>
    <row r="97" spans="1:9" ht="33" customHeight="1" thickBot="1" x14ac:dyDescent="0.35">
      <c r="A97" s="33"/>
      <c r="B97" s="34" t="s">
        <v>111</v>
      </c>
      <c r="C97" s="35"/>
      <c r="D97" s="53">
        <f>D96+D76+D72+D69+D63+D57+D52+D48+D46+D45+D29+D27+D24+D22+D17</f>
        <v>243402.90000000005</v>
      </c>
      <c r="E97" s="64">
        <v>243402.90000000005</v>
      </c>
      <c r="F97" s="62"/>
    </row>
    <row r="98" spans="1:9" x14ac:dyDescent="0.3">
      <c r="A98" s="36"/>
      <c r="I98">
        <f>24.5*12</f>
        <v>294</v>
      </c>
    </row>
    <row r="100" spans="1:9" x14ac:dyDescent="0.3">
      <c r="A100" s="66"/>
      <c r="B100" s="77" t="s">
        <v>137</v>
      </c>
      <c r="C100" s="77"/>
      <c r="D100" s="77"/>
    </row>
    <row r="101" spans="1:9" x14ac:dyDescent="0.3">
      <c r="A101" s="78"/>
      <c r="B101" s="78" t="s">
        <v>138</v>
      </c>
      <c r="C101" s="78" t="s">
        <v>139</v>
      </c>
      <c r="D101" s="78" t="s">
        <v>140</v>
      </c>
    </row>
    <row r="102" spans="1:9" x14ac:dyDescent="0.3">
      <c r="A102" s="79"/>
      <c r="B102" s="80"/>
      <c r="C102" s="80"/>
      <c r="D102" s="80"/>
    </row>
    <row r="103" spans="1:9" x14ac:dyDescent="0.3">
      <c r="A103" s="79"/>
      <c r="B103" s="81"/>
      <c r="C103" s="81"/>
      <c r="D103" s="81"/>
    </row>
    <row r="104" spans="1:9" x14ac:dyDescent="0.3">
      <c r="A104" s="67"/>
      <c r="B104" s="74" t="s">
        <v>141</v>
      </c>
      <c r="C104" s="75"/>
      <c r="D104" s="76"/>
    </row>
    <row r="105" spans="1:9" x14ac:dyDescent="0.3">
      <c r="A105" s="67"/>
      <c r="B105" s="68">
        <v>243402.90000000005</v>
      </c>
      <c r="C105" s="69">
        <v>156114.18</v>
      </c>
      <c r="D105" s="70">
        <f>SUM(B105-C105)</f>
        <v>87288.720000000059</v>
      </c>
    </row>
    <row r="106" spans="1:9" s="65" customFormat="1" x14ac:dyDescent="0.3">
      <c r="A106" s="71" t="s">
        <v>142</v>
      </c>
      <c r="B106" s="72">
        <f>SUM(B105)</f>
        <v>243402.90000000005</v>
      </c>
      <c r="C106" s="72">
        <f t="shared" ref="C106:D106" si="0">SUM(C105)</f>
        <v>156114.18</v>
      </c>
      <c r="D106" s="72">
        <f t="shared" si="0"/>
        <v>87288.720000000059</v>
      </c>
    </row>
    <row r="107" spans="1:9" x14ac:dyDescent="0.3">
      <c r="A107" s="66"/>
      <c r="B107" s="66"/>
      <c r="C107" s="66"/>
      <c r="D107" s="73"/>
    </row>
  </sheetData>
  <mergeCells count="59">
    <mergeCell ref="A47:F47"/>
    <mergeCell ref="A14:F14"/>
    <mergeCell ref="A16:F16"/>
    <mergeCell ref="D17:D21"/>
    <mergeCell ref="F17:F21"/>
    <mergeCell ref="A23:F23"/>
    <mergeCell ref="D24:D26"/>
    <mergeCell ref="F24:F26"/>
    <mergeCell ref="A28:F28"/>
    <mergeCell ref="A29:C29"/>
    <mergeCell ref="D29:D44"/>
    <mergeCell ref="F29:F44"/>
    <mergeCell ref="A38:C38"/>
    <mergeCell ref="E17:E21"/>
    <mergeCell ref="E24:E26"/>
    <mergeCell ref="E29:E44"/>
    <mergeCell ref="A48:C48"/>
    <mergeCell ref="D48:D51"/>
    <mergeCell ref="F48:F51"/>
    <mergeCell ref="A52:C52"/>
    <mergeCell ref="D52:D56"/>
    <mergeCell ref="F52:F56"/>
    <mergeCell ref="E48:E51"/>
    <mergeCell ref="E52:E56"/>
    <mergeCell ref="A57:C57"/>
    <mergeCell ref="D57:D61"/>
    <mergeCell ref="F57:F61"/>
    <mergeCell ref="A63:C63"/>
    <mergeCell ref="D63:D67"/>
    <mergeCell ref="F63:F67"/>
    <mergeCell ref="E57:E61"/>
    <mergeCell ref="E63:E67"/>
    <mergeCell ref="A94:F94"/>
    <mergeCell ref="A68:F68"/>
    <mergeCell ref="D69:D70"/>
    <mergeCell ref="F69:F70"/>
    <mergeCell ref="A75:F75"/>
    <mergeCell ref="D76:D93"/>
    <mergeCell ref="F76:F93"/>
    <mergeCell ref="A78:A82"/>
    <mergeCell ref="C78:C82"/>
    <mergeCell ref="B80:B81"/>
    <mergeCell ref="A71:F71"/>
    <mergeCell ref="D72:D74"/>
    <mergeCell ref="F72:F74"/>
    <mergeCell ref="E69:E70"/>
    <mergeCell ref="E72:E74"/>
    <mergeCell ref="E76:E92"/>
    <mergeCell ref="A2:G2"/>
    <mergeCell ref="A3:F3"/>
    <mergeCell ref="A4:D4"/>
    <mergeCell ref="B11:C11"/>
    <mergeCell ref="B12:C12"/>
    <mergeCell ref="B104:D104"/>
    <mergeCell ref="B100:D100"/>
    <mergeCell ref="A101:A103"/>
    <mergeCell ref="B101:B103"/>
    <mergeCell ref="C101:C103"/>
    <mergeCell ref="D101:D103"/>
  </mergeCells>
  <pageMargins left="0.7" right="0.7" top="0.75" bottom="0.75" header="0.3" footer="0.3"/>
  <pageSetup paperSize="9" scale="96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Гастелло 6</vt:lpstr>
      <vt:lpstr>'Гастелло 6'!Область_печати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user</cp:lastModifiedBy>
  <dcterms:created xsi:type="dcterms:W3CDTF">2018-12-12T04:56:21Z</dcterms:created>
  <dcterms:modified xsi:type="dcterms:W3CDTF">2020-03-19T23:36:04Z</dcterms:modified>
</cp:coreProperties>
</file>